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activeTab="1"/>
  </bookViews>
  <sheets>
    <sheet name="page 1" sheetId="1" r:id="rId1"/>
    <sheet name="page 2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<sst xmlns="http://schemas.openxmlformats.org/spreadsheetml/2006/main" count="185" uniqueCount="45">
  <si>
    <t>MOW MODULATING WORM GEARBOX SIZING CHART</t>
  </si>
  <si>
    <t>Output torque</t>
  </si>
  <si>
    <t>Unit</t>
  </si>
  <si>
    <t>Nom</t>
  </si>
  <si>
    <t>Max input</t>
  </si>
  <si>
    <t>Mech</t>
  </si>
  <si>
    <t>Input</t>
  </si>
  <si>
    <t>Max hub</t>
  </si>
  <si>
    <t>Approx</t>
  </si>
  <si>
    <t>Stall</t>
  </si>
  <si>
    <t>Exact</t>
  </si>
  <si>
    <t>SPUR</t>
  </si>
  <si>
    <t>WORM</t>
  </si>
  <si>
    <t>BASIC</t>
  </si>
  <si>
    <t>NEW</t>
  </si>
  <si>
    <t>size</t>
  </si>
  <si>
    <t>ratio</t>
  </si>
  <si>
    <t>torque</t>
  </si>
  <si>
    <t>advan-</t>
  </si>
  <si>
    <t>turns to</t>
  </si>
  <si>
    <t>bore</t>
  </si>
  <si>
    <t>weight</t>
  </si>
  <si>
    <t>EFF.</t>
  </si>
  <si>
    <t>RATIO</t>
  </si>
  <si>
    <t>FACTOR</t>
  </si>
  <si>
    <t>lbsin</t>
  </si>
  <si>
    <t>lbsft</t>
  </si>
  <si>
    <t>Nm</t>
  </si>
  <si>
    <t>tage</t>
  </si>
  <si>
    <r>
      <t>close</t>
    </r>
    <r>
      <rPr>
        <b/>
        <vertAlign val="superscript"/>
        <sz val="10"/>
        <rFont val="Arial"/>
        <family val="2"/>
      </rPr>
      <t>#</t>
    </r>
  </si>
  <si>
    <t>mm</t>
  </si>
  <si>
    <t>ins</t>
  </si>
  <si>
    <t>kg</t>
  </si>
  <si>
    <t>MOW3</t>
  </si>
  <si>
    <t>1¾</t>
  </si>
  <si>
    <t>MOW4</t>
  </si>
  <si>
    <t>2½</t>
  </si>
  <si>
    <t>MOW5</t>
  </si>
  <si>
    <t>MOW6</t>
  </si>
  <si>
    <t>MOW7</t>
  </si>
  <si>
    <r>
      <t>#</t>
    </r>
    <r>
      <rPr>
        <b/>
        <sz val="10"/>
        <rFont val="Arial"/>
        <family val="2"/>
      </rPr>
      <t xml:space="preserve"> ie</t>
    </r>
    <r>
      <rPr>
        <b/>
        <sz val="10"/>
        <rFont val="Arial"/>
        <family val="0"/>
      </rPr>
      <t xml:space="preserve"> for 90</t>
    </r>
    <r>
      <rPr>
        <b/>
        <vertAlign val="superscript"/>
        <sz val="10"/>
        <rFont val="Arial"/>
        <family val="0"/>
      </rPr>
      <t>o</t>
    </r>
    <r>
      <rPr>
        <b/>
        <sz val="10"/>
        <rFont val="Arial"/>
        <family val="0"/>
      </rPr>
      <t xml:space="preserve"> at output</t>
    </r>
  </si>
  <si>
    <t>MOW8</t>
  </si>
  <si>
    <t>MOW9</t>
  </si>
  <si>
    <t>MOW10</t>
  </si>
  <si>
    <t>MOW11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</si>
</sst>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  <numFmt numFmtId="166" formatCode="0.000"/>
    <numFmt numFmtId="167" formatCode="0.0%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/>
    </xf>
    <xf numFmtId="0" fontId="2" fillId="2" borderId="2" xfId="0" applyFont="1" applyFill="1" applyBorder="1" applyAlignment="1">
      <alignment horizontal="right" vertical="center"/>
    </xf>
    <xf numFmtId="1" fontId="0" fillId="2" borderId="2" xfId="0" applyNumberFormat="1" applyFill="1" applyBorder="1" applyAlignment="1">
      <alignment horizontal="right" vertical="center"/>
    </xf>
    <xf numFmtId="1" fontId="0" fillId="2" borderId="0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1" fontId="2" fillId="2" borderId="2" xfId="0" applyNumberFormat="1" applyFont="1" applyFill="1" applyBorder="1" applyAlignment="1">
      <alignment horizontal="right" vertical="center"/>
    </xf>
    <xf numFmtId="164" fontId="0" fillId="2" borderId="2" xfId="0" applyNumberForma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12" fontId="2" fillId="2" borderId="2" xfId="0" applyNumberFormat="1" applyFont="1" applyFill="1" applyBorder="1" applyAlignment="1" quotePrefix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1" fontId="0" fillId="2" borderId="3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1" fontId="2" fillId="2" borderId="3" xfId="0" applyNumberFormat="1" applyFont="1" applyFill="1" applyBorder="1" applyAlignment="1">
      <alignment horizontal="right" vertical="center"/>
    </xf>
    <xf numFmtId="164" fontId="0" fillId="2" borderId="3" xfId="0" applyNumberFormat="1" applyFill="1" applyBorder="1" applyAlignment="1">
      <alignment horizontal="right" vertical="center"/>
    </xf>
    <xf numFmtId="12" fontId="2" fillId="2" borderId="3" xfId="0" applyNumberFormat="1" applyFont="1" applyFill="1" applyBorder="1" applyAlignment="1" quotePrefix="1">
      <alignment horizontal="right" vertical="center"/>
    </xf>
    <xf numFmtId="12" fontId="0" fillId="2" borderId="0" xfId="0" applyNumberFormat="1" applyFill="1" applyBorder="1" applyAlignment="1" quotePrefix="1">
      <alignment horizontal="right" vertical="center"/>
    </xf>
    <xf numFmtId="0" fontId="2" fillId="2" borderId="3" xfId="0" applyFont="1" applyFill="1" applyBorder="1" applyAlignment="1" quotePrefix="1">
      <alignment horizontal="right" vertical="center"/>
    </xf>
    <xf numFmtId="0" fontId="0" fillId="2" borderId="0" xfId="0" applyFill="1" applyBorder="1" applyAlignment="1" quotePrefix="1">
      <alignment horizontal="right" vertical="center"/>
    </xf>
    <xf numFmtId="0" fontId="2" fillId="2" borderId="2" xfId="0" applyFont="1" applyFill="1" applyBorder="1" applyAlignment="1" quotePrefix="1">
      <alignment horizontal="right" vertical="center"/>
    </xf>
    <xf numFmtId="2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4" xfId="0" applyNumberForma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 quotePrefix="1">
      <alignment horizontal="right"/>
    </xf>
    <xf numFmtId="0" fontId="2" fillId="2" borderId="2" xfId="0" applyFont="1" applyFill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showGridLines="0" workbookViewId="0" topLeftCell="A1">
      <selection activeCell="L1" sqref="L1"/>
    </sheetView>
  </sheetViews>
  <sheetFormatPr defaultColWidth="9.140625" defaultRowHeight="12.75"/>
  <cols>
    <col min="1" max="1" width="7.7109375" style="9" customWidth="1"/>
    <col min="2" max="2" width="6.7109375" style="9" customWidth="1"/>
    <col min="3" max="3" width="6.7109375" style="1" customWidth="1"/>
    <col min="4" max="4" width="1.7109375" style="1" customWidth="1"/>
    <col min="5" max="6" width="5.7109375" style="1" customWidth="1"/>
    <col min="7" max="7" width="1.7109375" style="1" customWidth="1"/>
    <col min="8" max="9" width="5.7109375" style="9" customWidth="1"/>
    <col min="10" max="10" width="5.7109375" style="1" customWidth="1"/>
    <col min="11" max="11" width="1.7109375" style="1" customWidth="1"/>
    <col min="12" max="12" width="5.7109375" style="1" customWidth="1"/>
    <col min="13" max="13" width="1.7109375" style="1" customWidth="1"/>
    <col min="14" max="14" width="6.7109375" style="1" customWidth="1"/>
    <col min="15" max="15" width="1.7109375" style="1" customWidth="1"/>
    <col min="16" max="16" width="4.7109375" style="1" customWidth="1"/>
    <col min="17" max="17" width="4.7109375" style="9" customWidth="1"/>
    <col min="18" max="18" width="1.7109375" style="1" customWidth="1"/>
    <col min="19" max="19" width="6.7109375" style="1" customWidth="1"/>
    <col min="20" max="20" width="1.7109375" style="1" hidden="1" customWidth="1"/>
    <col min="21" max="21" width="7.7109375" style="1" hidden="1" customWidth="1"/>
    <col min="22" max="23" width="6.7109375" style="1" hidden="1" customWidth="1"/>
    <col min="24" max="24" width="6.57421875" style="1" hidden="1" customWidth="1"/>
    <col min="25" max="28" width="0" style="0" hidden="1" customWidth="1"/>
  </cols>
  <sheetData>
    <row r="1" spans="1:24" ht="18">
      <c r="A1" s="8" t="s">
        <v>0</v>
      </c>
      <c r="B1"/>
      <c r="C1"/>
      <c r="D1" s="8"/>
      <c r="E1" s="7"/>
      <c r="F1" s="7"/>
      <c r="G1" s="7"/>
      <c r="X1" s="7"/>
    </row>
    <row r="2" ht="13.5" thickBot="1"/>
    <row r="3" spans="1:28" s="12" customFormat="1" ht="15" customHeight="1">
      <c r="A3" s="13" t="s">
        <v>1</v>
      </c>
      <c r="B3" s="65"/>
      <c r="C3" s="14"/>
      <c r="D3" s="14"/>
      <c r="E3" s="13" t="s">
        <v>2</v>
      </c>
      <c r="F3" s="14" t="s">
        <v>3</v>
      </c>
      <c r="G3" s="14"/>
      <c r="H3" s="13" t="s">
        <v>4</v>
      </c>
      <c r="I3" s="65"/>
      <c r="J3" s="14"/>
      <c r="K3" s="14"/>
      <c r="L3" s="13" t="s">
        <v>5</v>
      </c>
      <c r="M3" s="13"/>
      <c r="N3" s="13" t="s">
        <v>6</v>
      </c>
      <c r="O3" s="13"/>
      <c r="P3" s="13" t="s">
        <v>7</v>
      </c>
      <c r="Q3" s="15"/>
      <c r="R3" s="13"/>
      <c r="S3" s="13" t="s">
        <v>8</v>
      </c>
      <c r="T3" s="13"/>
      <c r="U3" s="13" t="s">
        <v>9</v>
      </c>
      <c r="V3" s="13"/>
      <c r="W3" s="16"/>
      <c r="X3" s="17" t="s">
        <v>10</v>
      </c>
      <c r="Y3" s="12" t="s">
        <v>11</v>
      </c>
      <c r="Z3" s="12" t="s">
        <v>12</v>
      </c>
      <c r="AA3" s="12" t="s">
        <v>13</v>
      </c>
      <c r="AB3" s="12" t="s">
        <v>14</v>
      </c>
    </row>
    <row r="4" spans="1:28" s="12" customFormat="1" ht="15" customHeight="1">
      <c r="A4"/>
      <c r="B4" s="16"/>
      <c r="C4" s="17"/>
      <c r="D4" s="17"/>
      <c r="E4" s="17" t="s">
        <v>15</v>
      </c>
      <c r="F4" s="16" t="s">
        <v>16</v>
      </c>
      <c r="G4" s="17"/>
      <c r="H4" s="17" t="s">
        <v>17</v>
      </c>
      <c r="I4"/>
      <c r="J4" s="17"/>
      <c r="K4" s="17"/>
      <c r="L4" s="16" t="s">
        <v>18</v>
      </c>
      <c r="M4" s="18"/>
      <c r="N4" s="16" t="s">
        <v>19</v>
      </c>
      <c r="O4" s="16"/>
      <c r="P4" s="16" t="s">
        <v>20</v>
      </c>
      <c r="Q4" s="19"/>
      <c r="R4" s="16"/>
      <c r="S4" s="16" t="s">
        <v>21</v>
      </c>
      <c r="T4" s="16"/>
      <c r="U4" s="16" t="s">
        <v>17</v>
      </c>
      <c r="V4" s="16"/>
      <c r="W4" s="16"/>
      <c r="X4" s="16" t="s">
        <v>16</v>
      </c>
      <c r="Y4" s="12" t="s">
        <v>22</v>
      </c>
      <c r="Z4" s="12" t="s">
        <v>22</v>
      </c>
      <c r="AA4" s="12" t="s">
        <v>23</v>
      </c>
      <c r="AB4" s="12" t="s">
        <v>24</v>
      </c>
    </row>
    <row r="5" spans="1:24" ht="15" customHeight="1" thickBot="1">
      <c r="A5" s="20" t="s">
        <v>25</v>
      </c>
      <c r="B5" s="20" t="s">
        <v>26</v>
      </c>
      <c r="C5" s="21" t="s">
        <v>27</v>
      </c>
      <c r="D5" s="22"/>
      <c r="E5" s="21"/>
      <c r="F5" s="21"/>
      <c r="G5" s="22"/>
      <c r="H5" s="20" t="s">
        <v>25</v>
      </c>
      <c r="I5" s="20" t="s">
        <v>26</v>
      </c>
      <c r="J5" s="21" t="s">
        <v>27</v>
      </c>
      <c r="K5" s="22"/>
      <c r="L5" s="23" t="s">
        <v>28</v>
      </c>
      <c r="M5" s="22"/>
      <c r="N5" s="23" t="s">
        <v>29</v>
      </c>
      <c r="O5" s="24"/>
      <c r="P5" s="21" t="s">
        <v>30</v>
      </c>
      <c r="Q5" s="25" t="s">
        <v>31</v>
      </c>
      <c r="R5" s="26"/>
      <c r="S5" s="27" t="s">
        <v>32</v>
      </c>
      <c r="T5" s="26"/>
      <c r="U5" s="25" t="s">
        <v>26</v>
      </c>
      <c r="V5" s="27" t="s">
        <v>27</v>
      </c>
      <c r="W5" s="26"/>
      <c r="X5" s="22"/>
    </row>
    <row r="6" spans="1:28" ht="15" customHeight="1">
      <c r="A6" s="38">
        <f aca="true" t="shared" si="0" ref="A6:A24">B6*12</f>
        <v>3156</v>
      </c>
      <c r="B6" s="38">
        <v>263</v>
      </c>
      <c r="C6" s="39">
        <f aca="true" t="shared" si="1" ref="C6:C24">B6*1.3558</f>
        <v>356.57539999999995</v>
      </c>
      <c r="D6" s="31"/>
      <c r="E6" s="40" t="s">
        <v>33</v>
      </c>
      <c r="F6" s="40">
        <v>40</v>
      </c>
      <c r="G6" s="33"/>
      <c r="H6" s="41">
        <f aca="true" t="shared" si="2" ref="H6:H24">A6/L6</f>
        <v>210.4</v>
      </c>
      <c r="I6" s="41">
        <f aca="true" t="shared" si="3" ref="I6:I24">B6/L6</f>
        <v>17.533333333333335</v>
      </c>
      <c r="J6" s="39">
        <f aca="true" t="shared" si="4" ref="J6:J24">C6/L6</f>
        <v>23.771693333333328</v>
      </c>
      <c r="K6" s="31"/>
      <c r="L6" s="40">
        <v>15</v>
      </c>
      <c r="M6" s="33"/>
      <c r="N6" s="42">
        <f aca="true" t="shared" si="5" ref="N6:N45">X6/4</f>
        <v>10</v>
      </c>
      <c r="O6" s="36"/>
      <c r="P6" s="39">
        <v>45</v>
      </c>
      <c r="Q6" s="43" t="s">
        <v>34</v>
      </c>
      <c r="R6" s="33"/>
      <c r="S6" s="42">
        <v>10.5</v>
      </c>
      <c r="T6" s="36"/>
      <c r="U6" s="38">
        <f>V6/1.3558</f>
        <v>1573.9784629001329</v>
      </c>
      <c r="V6" s="39">
        <v>2134</v>
      </c>
      <c r="W6" s="36"/>
      <c r="X6" s="48">
        <v>40</v>
      </c>
      <c r="Y6" s="6">
        <v>1</v>
      </c>
      <c r="Z6" s="6">
        <v>0.45</v>
      </c>
      <c r="AA6">
        <v>40</v>
      </c>
      <c r="AB6" s="2">
        <f>F6/AA6*Y6*AA6*Z6</f>
        <v>18</v>
      </c>
    </row>
    <row r="7" spans="1:28" ht="15" customHeight="1" thickBot="1">
      <c r="A7" s="29">
        <f t="shared" si="0"/>
        <v>3156</v>
      </c>
      <c r="B7" s="29">
        <v>263</v>
      </c>
      <c r="C7" s="30">
        <f t="shared" si="1"/>
        <v>356.57539999999995</v>
      </c>
      <c r="D7" s="31"/>
      <c r="E7" s="32" t="s">
        <v>33</v>
      </c>
      <c r="F7" s="32">
        <v>70</v>
      </c>
      <c r="G7" s="33"/>
      <c r="H7" s="34">
        <f t="shared" si="2"/>
        <v>137.2173913043478</v>
      </c>
      <c r="I7" s="34">
        <f t="shared" si="3"/>
        <v>11.434782608695652</v>
      </c>
      <c r="J7" s="30">
        <f t="shared" si="4"/>
        <v>15.503278260869562</v>
      </c>
      <c r="K7" s="31"/>
      <c r="L7" s="32">
        <v>23</v>
      </c>
      <c r="M7" s="33"/>
      <c r="N7" s="35">
        <f t="shared" si="5"/>
        <v>17.5</v>
      </c>
      <c r="O7" s="36"/>
      <c r="P7" s="30">
        <v>45</v>
      </c>
      <c r="Q7" s="37" t="s">
        <v>34</v>
      </c>
      <c r="R7" s="44"/>
      <c r="S7" s="35">
        <v>10.5</v>
      </c>
      <c r="T7" s="36"/>
      <c r="U7" s="29">
        <f aca="true" t="shared" si="6" ref="U7:U22">V7/1.3558</f>
        <v>1573.9784629001329</v>
      </c>
      <c r="V7" s="30">
        <v>2134</v>
      </c>
      <c r="W7" s="36"/>
      <c r="X7" s="48">
        <v>70</v>
      </c>
      <c r="Y7" s="6">
        <v>1</v>
      </c>
      <c r="Z7" s="6">
        <v>0.33</v>
      </c>
      <c r="AA7">
        <v>70</v>
      </c>
      <c r="AB7" s="2">
        <f aca="true" t="shared" si="7" ref="AB7:AB19">F7/AA7*Y7*AA7*Z7</f>
        <v>23.1</v>
      </c>
    </row>
    <row r="8" spans="1:28" ht="15" customHeight="1">
      <c r="A8" s="38">
        <f t="shared" si="0"/>
        <v>7800</v>
      </c>
      <c r="B8" s="38">
        <v>650</v>
      </c>
      <c r="C8" s="39">
        <f t="shared" si="1"/>
        <v>881.27</v>
      </c>
      <c r="D8" s="31"/>
      <c r="E8" s="40" t="s">
        <v>35</v>
      </c>
      <c r="F8" s="40">
        <v>40</v>
      </c>
      <c r="G8" s="33"/>
      <c r="H8" s="41">
        <f t="shared" si="2"/>
        <v>520</v>
      </c>
      <c r="I8" s="41">
        <f t="shared" si="3"/>
        <v>43.333333333333336</v>
      </c>
      <c r="J8" s="39">
        <f t="shared" si="4"/>
        <v>58.751333333333335</v>
      </c>
      <c r="K8" s="31"/>
      <c r="L8" s="40">
        <v>15</v>
      </c>
      <c r="M8" s="33"/>
      <c r="N8" s="42">
        <f t="shared" si="5"/>
        <v>10</v>
      </c>
      <c r="O8" s="36"/>
      <c r="P8" s="39">
        <v>64</v>
      </c>
      <c r="Q8" s="45" t="s">
        <v>36</v>
      </c>
      <c r="R8" s="33"/>
      <c r="S8" s="42">
        <v>22</v>
      </c>
      <c r="T8" s="36"/>
      <c r="U8" s="38">
        <f t="shared" si="6"/>
        <v>4938.043959286031</v>
      </c>
      <c r="V8" s="39">
        <v>6695</v>
      </c>
      <c r="W8" s="36"/>
      <c r="X8" s="48">
        <v>40</v>
      </c>
      <c r="Y8" s="6">
        <v>1</v>
      </c>
      <c r="Z8" s="6">
        <v>0.45</v>
      </c>
      <c r="AA8">
        <v>40</v>
      </c>
      <c r="AB8" s="2">
        <f t="shared" si="7"/>
        <v>18</v>
      </c>
    </row>
    <row r="9" spans="1:28" ht="15" customHeight="1">
      <c r="A9" s="38">
        <f t="shared" si="0"/>
        <v>7800</v>
      </c>
      <c r="B9" s="38">
        <v>650</v>
      </c>
      <c r="C9" s="39">
        <f t="shared" si="1"/>
        <v>881.27</v>
      </c>
      <c r="D9" s="31"/>
      <c r="E9" s="40" t="s">
        <v>35</v>
      </c>
      <c r="F9" s="40">
        <v>70</v>
      </c>
      <c r="G9" s="33"/>
      <c r="H9" s="41">
        <f t="shared" si="2"/>
        <v>339.1304347826087</v>
      </c>
      <c r="I9" s="41">
        <f t="shared" si="3"/>
        <v>28.26086956521739</v>
      </c>
      <c r="J9" s="39">
        <f t="shared" si="4"/>
        <v>38.31608695652174</v>
      </c>
      <c r="K9" s="31"/>
      <c r="L9" s="40">
        <v>23</v>
      </c>
      <c r="M9" s="33"/>
      <c r="N9" s="42">
        <f t="shared" si="5"/>
        <v>17.5</v>
      </c>
      <c r="O9" s="36"/>
      <c r="P9" s="39">
        <v>64</v>
      </c>
      <c r="Q9" s="45" t="s">
        <v>36</v>
      </c>
      <c r="R9" s="33"/>
      <c r="S9" s="42">
        <v>22</v>
      </c>
      <c r="T9" s="36"/>
      <c r="U9" s="38">
        <f t="shared" si="6"/>
        <v>4938.043959286031</v>
      </c>
      <c r="V9" s="39">
        <v>6695</v>
      </c>
      <c r="W9" s="36"/>
      <c r="X9" s="48">
        <v>70</v>
      </c>
      <c r="Y9" s="6">
        <v>1</v>
      </c>
      <c r="Z9" s="6">
        <v>0.33</v>
      </c>
      <c r="AA9">
        <v>70</v>
      </c>
      <c r="AB9" s="2">
        <f t="shared" si="7"/>
        <v>23.1</v>
      </c>
    </row>
    <row r="10" spans="1:28" ht="15" customHeight="1">
      <c r="A10" s="38">
        <f t="shared" si="0"/>
        <v>7800</v>
      </c>
      <c r="B10" s="38">
        <v>650</v>
      </c>
      <c r="C10" s="39">
        <f t="shared" si="1"/>
        <v>881.27</v>
      </c>
      <c r="D10" s="31"/>
      <c r="E10" s="40" t="s">
        <v>35</v>
      </c>
      <c r="F10" s="40">
        <v>80</v>
      </c>
      <c r="G10" s="33"/>
      <c r="H10" s="41">
        <f t="shared" si="2"/>
        <v>268.9655172413793</v>
      </c>
      <c r="I10" s="41">
        <f t="shared" si="3"/>
        <v>22.413793103448278</v>
      </c>
      <c r="J10" s="39">
        <f t="shared" si="4"/>
        <v>30.388620689655173</v>
      </c>
      <c r="K10" s="31"/>
      <c r="L10" s="40">
        <v>29</v>
      </c>
      <c r="M10" s="33"/>
      <c r="N10" s="42">
        <f t="shared" si="5"/>
        <v>20</v>
      </c>
      <c r="O10" s="36"/>
      <c r="P10" s="39">
        <v>64</v>
      </c>
      <c r="Q10" s="45" t="s">
        <v>36</v>
      </c>
      <c r="R10" s="33"/>
      <c r="S10" s="42">
        <v>30</v>
      </c>
      <c r="T10" s="36"/>
      <c r="U10" s="38">
        <f t="shared" si="6"/>
        <v>4938.043959286031</v>
      </c>
      <c r="V10" s="39">
        <v>6695</v>
      </c>
      <c r="W10" s="36"/>
      <c r="X10" s="48">
        <v>80</v>
      </c>
      <c r="Y10" s="6">
        <v>0.95</v>
      </c>
      <c r="Z10" s="6">
        <v>0.45</v>
      </c>
      <c r="AA10">
        <v>40</v>
      </c>
      <c r="AB10" s="2">
        <f t="shared" si="7"/>
        <v>34.2</v>
      </c>
    </row>
    <row r="11" spans="1:28" ht="15" customHeight="1">
      <c r="A11" s="38">
        <f t="shared" si="0"/>
        <v>8400</v>
      </c>
      <c r="B11" s="38">
        <v>700</v>
      </c>
      <c r="C11" s="39">
        <f t="shared" si="1"/>
        <v>949.06</v>
      </c>
      <c r="D11" s="31"/>
      <c r="E11" s="40" t="s">
        <v>35</v>
      </c>
      <c r="F11" s="40">
        <v>120</v>
      </c>
      <c r="G11" s="33"/>
      <c r="H11" s="41">
        <f t="shared" si="2"/>
        <v>195.34883720930233</v>
      </c>
      <c r="I11" s="41">
        <f t="shared" si="3"/>
        <v>16.27906976744186</v>
      </c>
      <c r="J11" s="39">
        <f t="shared" si="4"/>
        <v>22.071162790697674</v>
      </c>
      <c r="K11" s="31"/>
      <c r="L11" s="40">
        <v>43</v>
      </c>
      <c r="M11" s="33"/>
      <c r="N11" s="42">
        <f t="shared" si="5"/>
        <v>30</v>
      </c>
      <c r="O11" s="36"/>
      <c r="P11" s="39">
        <v>64</v>
      </c>
      <c r="Q11" s="45" t="s">
        <v>36</v>
      </c>
      <c r="R11" s="33"/>
      <c r="S11" s="42">
        <v>30</v>
      </c>
      <c r="T11" s="36"/>
      <c r="U11" s="38">
        <f t="shared" si="6"/>
        <v>4938.043959286031</v>
      </c>
      <c r="V11" s="39">
        <v>6695</v>
      </c>
      <c r="W11" s="36"/>
      <c r="X11" s="48">
        <v>120</v>
      </c>
      <c r="Y11" s="6">
        <v>0.95</v>
      </c>
      <c r="Z11" s="6">
        <v>0.45</v>
      </c>
      <c r="AA11">
        <v>40</v>
      </c>
      <c r="AB11" s="2">
        <f t="shared" si="7"/>
        <v>51.3</v>
      </c>
    </row>
    <row r="12" spans="1:28" ht="15" customHeight="1">
      <c r="A12" s="38">
        <f t="shared" si="0"/>
        <v>8400</v>
      </c>
      <c r="B12" s="38">
        <v>700</v>
      </c>
      <c r="C12" s="39">
        <f t="shared" si="1"/>
        <v>949.06</v>
      </c>
      <c r="D12" s="31"/>
      <c r="E12" s="40" t="s">
        <v>35</v>
      </c>
      <c r="F12" s="40">
        <v>140</v>
      </c>
      <c r="G12" s="33"/>
      <c r="H12" s="41">
        <f t="shared" si="2"/>
        <v>190.9090909090909</v>
      </c>
      <c r="I12" s="41">
        <f t="shared" si="3"/>
        <v>15.909090909090908</v>
      </c>
      <c r="J12" s="39">
        <f t="shared" si="4"/>
        <v>21.56954545454545</v>
      </c>
      <c r="K12" s="31"/>
      <c r="L12" s="40">
        <v>44</v>
      </c>
      <c r="M12" s="33"/>
      <c r="N12" s="42">
        <f t="shared" si="5"/>
        <v>35</v>
      </c>
      <c r="O12" s="36"/>
      <c r="P12" s="39">
        <v>64</v>
      </c>
      <c r="Q12" s="45" t="s">
        <v>36</v>
      </c>
      <c r="R12" s="46"/>
      <c r="S12" s="42">
        <v>30</v>
      </c>
      <c r="T12" s="36"/>
      <c r="U12" s="38">
        <f t="shared" si="6"/>
        <v>4938.043959286031</v>
      </c>
      <c r="V12" s="39">
        <v>6695</v>
      </c>
      <c r="W12" s="36"/>
      <c r="X12" s="48">
        <v>140</v>
      </c>
      <c r="Y12" s="6">
        <v>0.95</v>
      </c>
      <c r="Z12" s="6">
        <v>0.33</v>
      </c>
      <c r="AA12">
        <v>70</v>
      </c>
      <c r="AB12" s="2">
        <f t="shared" si="7"/>
        <v>43.89</v>
      </c>
    </row>
    <row r="13" spans="1:28" ht="15" customHeight="1">
      <c r="A13" s="38">
        <f t="shared" si="0"/>
        <v>8400</v>
      </c>
      <c r="B13" s="38">
        <v>700</v>
      </c>
      <c r="C13" s="39">
        <f t="shared" si="1"/>
        <v>949.06</v>
      </c>
      <c r="D13" s="31"/>
      <c r="E13" s="40" t="s">
        <v>35</v>
      </c>
      <c r="F13" s="40">
        <v>160</v>
      </c>
      <c r="G13" s="33"/>
      <c r="H13" s="41">
        <f t="shared" si="2"/>
        <v>147.3684210526316</v>
      </c>
      <c r="I13" s="41">
        <f t="shared" si="3"/>
        <v>12.280701754385966</v>
      </c>
      <c r="J13" s="39">
        <f t="shared" si="4"/>
        <v>16.65017543859649</v>
      </c>
      <c r="K13" s="31"/>
      <c r="L13" s="40">
        <v>57</v>
      </c>
      <c r="M13" s="33"/>
      <c r="N13" s="42">
        <f t="shared" si="5"/>
        <v>40</v>
      </c>
      <c r="O13" s="36"/>
      <c r="P13" s="39">
        <v>64</v>
      </c>
      <c r="Q13" s="45" t="s">
        <v>36</v>
      </c>
      <c r="R13" s="33"/>
      <c r="S13" s="42">
        <v>30</v>
      </c>
      <c r="T13" s="36"/>
      <c r="U13" s="38">
        <f t="shared" si="6"/>
        <v>4938.043959286031</v>
      </c>
      <c r="V13" s="39">
        <v>6695</v>
      </c>
      <c r="W13" s="36"/>
      <c r="X13" s="48">
        <v>160</v>
      </c>
      <c r="Y13" s="6">
        <v>0.95</v>
      </c>
      <c r="Z13" s="6">
        <v>0.45</v>
      </c>
      <c r="AA13">
        <v>40</v>
      </c>
      <c r="AB13" s="2">
        <f t="shared" si="7"/>
        <v>68.4</v>
      </c>
    </row>
    <row r="14" spans="1:28" ht="15" customHeight="1">
      <c r="A14" s="38">
        <f t="shared" si="0"/>
        <v>8400</v>
      </c>
      <c r="B14" s="38">
        <v>700</v>
      </c>
      <c r="C14" s="39">
        <f t="shared" si="1"/>
        <v>949.06</v>
      </c>
      <c r="D14" s="31"/>
      <c r="E14" s="40" t="s">
        <v>35</v>
      </c>
      <c r="F14" s="40">
        <v>200</v>
      </c>
      <c r="G14" s="33"/>
      <c r="H14" s="41">
        <f t="shared" si="2"/>
        <v>118.30985915492958</v>
      </c>
      <c r="I14" s="41">
        <f t="shared" si="3"/>
        <v>9.859154929577464</v>
      </c>
      <c r="J14" s="39">
        <f t="shared" si="4"/>
        <v>13.367042253521126</v>
      </c>
      <c r="K14" s="31"/>
      <c r="L14" s="40">
        <v>71</v>
      </c>
      <c r="M14" s="33"/>
      <c r="N14" s="42">
        <f t="shared" si="5"/>
        <v>50.6675</v>
      </c>
      <c r="O14" s="36"/>
      <c r="P14" s="39">
        <v>64</v>
      </c>
      <c r="Q14" s="45" t="s">
        <v>36</v>
      </c>
      <c r="R14" s="46"/>
      <c r="S14" s="42">
        <v>35</v>
      </c>
      <c r="T14" s="36"/>
      <c r="U14" s="38">
        <f t="shared" si="6"/>
        <v>4938.043959286031</v>
      </c>
      <c r="V14" s="39">
        <v>6695</v>
      </c>
      <c r="W14" s="36"/>
      <c r="X14" s="48">
        <v>202.67</v>
      </c>
      <c r="Y14" s="6">
        <v>0.95</v>
      </c>
      <c r="Z14" s="6">
        <v>0.45</v>
      </c>
      <c r="AA14">
        <v>40</v>
      </c>
      <c r="AB14" s="2">
        <f t="shared" si="7"/>
        <v>85.5</v>
      </c>
    </row>
    <row r="15" spans="1:28" ht="15" customHeight="1">
      <c r="A15" s="38">
        <f t="shared" si="0"/>
        <v>8700</v>
      </c>
      <c r="B15" s="38">
        <v>725</v>
      </c>
      <c r="C15" s="39">
        <f t="shared" si="1"/>
        <v>982.9549999999999</v>
      </c>
      <c r="D15" s="31"/>
      <c r="E15" s="40" t="s">
        <v>35</v>
      </c>
      <c r="F15" s="40">
        <v>210</v>
      </c>
      <c r="G15" s="33"/>
      <c r="H15" s="41">
        <f t="shared" si="2"/>
        <v>131.8181818181818</v>
      </c>
      <c r="I15" s="41">
        <f t="shared" si="3"/>
        <v>10.984848484848484</v>
      </c>
      <c r="J15" s="39">
        <f t="shared" si="4"/>
        <v>14.893257575757575</v>
      </c>
      <c r="K15" s="31"/>
      <c r="L15" s="40">
        <v>66</v>
      </c>
      <c r="M15" s="33"/>
      <c r="N15" s="42">
        <f t="shared" si="5"/>
        <v>52.5</v>
      </c>
      <c r="O15" s="36"/>
      <c r="P15" s="39">
        <v>64</v>
      </c>
      <c r="Q15" s="45" t="s">
        <v>36</v>
      </c>
      <c r="R15" s="33"/>
      <c r="S15" s="42">
        <v>30</v>
      </c>
      <c r="T15" s="36"/>
      <c r="U15" s="38">
        <f t="shared" si="6"/>
        <v>4938.043959286031</v>
      </c>
      <c r="V15" s="39">
        <v>6695</v>
      </c>
      <c r="W15" s="36"/>
      <c r="X15" s="48">
        <v>210</v>
      </c>
      <c r="Y15" s="6">
        <v>0.95</v>
      </c>
      <c r="Z15" s="6">
        <v>0.33</v>
      </c>
      <c r="AA15">
        <v>70</v>
      </c>
      <c r="AB15" s="2">
        <f t="shared" si="7"/>
        <v>65.835</v>
      </c>
    </row>
    <row r="16" spans="1:28" ht="15" customHeight="1">
      <c r="A16" s="38">
        <f t="shared" si="0"/>
        <v>8700</v>
      </c>
      <c r="B16" s="38">
        <v>725</v>
      </c>
      <c r="C16" s="39">
        <f t="shared" si="1"/>
        <v>982.9549999999999</v>
      </c>
      <c r="D16" s="31"/>
      <c r="E16" s="40" t="s">
        <v>35</v>
      </c>
      <c r="F16" s="40">
        <v>240</v>
      </c>
      <c r="G16" s="33"/>
      <c r="H16" s="41">
        <f t="shared" si="2"/>
        <v>101.16279069767442</v>
      </c>
      <c r="I16" s="41">
        <f t="shared" si="3"/>
        <v>8.430232558139535</v>
      </c>
      <c r="J16" s="39">
        <f t="shared" si="4"/>
        <v>11.42970930232558</v>
      </c>
      <c r="K16" s="31"/>
      <c r="L16" s="40">
        <v>86</v>
      </c>
      <c r="M16" s="33"/>
      <c r="N16" s="42">
        <f t="shared" si="5"/>
        <v>60</v>
      </c>
      <c r="O16" s="36"/>
      <c r="P16" s="39">
        <v>64</v>
      </c>
      <c r="Q16" s="45" t="s">
        <v>36</v>
      </c>
      <c r="R16" s="33"/>
      <c r="S16" s="42">
        <v>35</v>
      </c>
      <c r="T16" s="36"/>
      <c r="U16" s="38">
        <f t="shared" si="6"/>
        <v>4938.043959286031</v>
      </c>
      <c r="V16" s="39">
        <v>6695</v>
      </c>
      <c r="W16" s="36"/>
      <c r="X16" s="48">
        <v>240</v>
      </c>
      <c r="Y16" s="6">
        <v>0.95</v>
      </c>
      <c r="Z16" s="6">
        <v>0.45</v>
      </c>
      <c r="AA16">
        <v>40</v>
      </c>
      <c r="AB16" s="2">
        <f t="shared" si="7"/>
        <v>102.6</v>
      </c>
    </row>
    <row r="17" spans="1:28" ht="15" customHeight="1">
      <c r="A17" s="38">
        <f t="shared" si="0"/>
        <v>8700</v>
      </c>
      <c r="B17" s="38">
        <v>725</v>
      </c>
      <c r="C17" s="39">
        <f t="shared" si="1"/>
        <v>982.9549999999999</v>
      </c>
      <c r="D17" s="31"/>
      <c r="E17" s="40" t="s">
        <v>35</v>
      </c>
      <c r="F17" s="40">
        <v>280</v>
      </c>
      <c r="G17" s="33"/>
      <c r="H17" s="41">
        <f t="shared" si="2"/>
        <v>98.86363636363636</v>
      </c>
      <c r="I17" s="41">
        <f t="shared" si="3"/>
        <v>8.238636363636363</v>
      </c>
      <c r="J17" s="39">
        <f t="shared" si="4"/>
        <v>11.169943181818182</v>
      </c>
      <c r="K17" s="31"/>
      <c r="L17" s="40">
        <v>88</v>
      </c>
      <c r="M17" s="33"/>
      <c r="N17" s="42">
        <f t="shared" si="5"/>
        <v>70</v>
      </c>
      <c r="O17" s="36"/>
      <c r="P17" s="39">
        <v>64</v>
      </c>
      <c r="Q17" s="45" t="s">
        <v>36</v>
      </c>
      <c r="R17" s="33"/>
      <c r="S17" s="42">
        <v>30</v>
      </c>
      <c r="T17" s="36"/>
      <c r="U17" s="38">
        <f t="shared" si="6"/>
        <v>4938.043959286031</v>
      </c>
      <c r="V17" s="39">
        <v>6695</v>
      </c>
      <c r="W17" s="36"/>
      <c r="X17" s="48">
        <v>280</v>
      </c>
      <c r="Y17" s="6">
        <v>0.95</v>
      </c>
      <c r="Z17" s="6">
        <v>0.33</v>
      </c>
      <c r="AA17">
        <v>70</v>
      </c>
      <c r="AB17" s="2">
        <f t="shared" si="7"/>
        <v>87.78</v>
      </c>
    </row>
    <row r="18" spans="1:28" ht="15" customHeight="1">
      <c r="A18" s="38">
        <f t="shared" si="0"/>
        <v>8700</v>
      </c>
      <c r="B18" s="38">
        <v>725</v>
      </c>
      <c r="C18" s="39">
        <f t="shared" si="1"/>
        <v>982.9549999999999</v>
      </c>
      <c r="D18" s="31"/>
      <c r="E18" s="40" t="s">
        <v>35</v>
      </c>
      <c r="F18" s="40">
        <v>350</v>
      </c>
      <c r="G18" s="33"/>
      <c r="H18" s="41">
        <f t="shared" si="2"/>
        <v>79.0909090909091</v>
      </c>
      <c r="I18" s="41">
        <f t="shared" si="3"/>
        <v>6.590909090909091</v>
      </c>
      <c r="J18" s="39">
        <f t="shared" si="4"/>
        <v>8.935954545454544</v>
      </c>
      <c r="K18" s="31"/>
      <c r="L18" s="40">
        <v>110</v>
      </c>
      <c r="M18" s="33"/>
      <c r="N18" s="42">
        <f t="shared" si="5"/>
        <v>88.6675</v>
      </c>
      <c r="O18" s="36"/>
      <c r="P18" s="39">
        <v>64</v>
      </c>
      <c r="Q18" s="45" t="s">
        <v>36</v>
      </c>
      <c r="R18" s="33"/>
      <c r="S18" s="42">
        <v>35</v>
      </c>
      <c r="T18" s="36"/>
      <c r="U18" s="38">
        <f t="shared" si="6"/>
        <v>4938.043959286031</v>
      </c>
      <c r="V18" s="39">
        <v>6695</v>
      </c>
      <c r="W18" s="36"/>
      <c r="X18" s="48">
        <v>354.67</v>
      </c>
      <c r="Y18" s="6">
        <v>0.95</v>
      </c>
      <c r="Z18" s="6">
        <v>0.33</v>
      </c>
      <c r="AA18">
        <v>70</v>
      </c>
      <c r="AB18" s="2">
        <f t="shared" si="7"/>
        <v>109.72500000000001</v>
      </c>
    </row>
    <row r="19" spans="1:28" ht="15" customHeight="1" thickBot="1">
      <c r="A19" s="29">
        <f t="shared" si="0"/>
        <v>8700</v>
      </c>
      <c r="B19" s="29">
        <v>725</v>
      </c>
      <c r="C19" s="30">
        <f t="shared" si="1"/>
        <v>982.9549999999999</v>
      </c>
      <c r="D19" s="31"/>
      <c r="E19" s="32" t="s">
        <v>35</v>
      </c>
      <c r="F19" s="32">
        <v>420</v>
      </c>
      <c r="G19" s="33"/>
      <c r="H19" s="34">
        <f t="shared" si="2"/>
        <v>65.9090909090909</v>
      </c>
      <c r="I19" s="34">
        <f t="shared" si="3"/>
        <v>5.492424242424242</v>
      </c>
      <c r="J19" s="30">
        <f t="shared" si="4"/>
        <v>7.446628787878788</v>
      </c>
      <c r="K19" s="31"/>
      <c r="L19" s="32">
        <v>132</v>
      </c>
      <c r="M19" s="33"/>
      <c r="N19" s="35">
        <f t="shared" si="5"/>
        <v>105</v>
      </c>
      <c r="O19" s="36"/>
      <c r="P19" s="30">
        <v>64</v>
      </c>
      <c r="Q19" s="47" t="s">
        <v>36</v>
      </c>
      <c r="R19" s="33"/>
      <c r="S19" s="35">
        <v>35</v>
      </c>
      <c r="T19" s="36"/>
      <c r="U19" s="29">
        <f t="shared" si="6"/>
        <v>4938.043959286031</v>
      </c>
      <c r="V19" s="30">
        <v>6695</v>
      </c>
      <c r="W19" s="36"/>
      <c r="X19" s="48">
        <v>420</v>
      </c>
      <c r="Y19" s="6">
        <v>0.95</v>
      </c>
      <c r="Z19" s="6">
        <v>0.33</v>
      </c>
      <c r="AA19">
        <v>70</v>
      </c>
      <c r="AB19" s="2">
        <f t="shared" si="7"/>
        <v>131.67</v>
      </c>
    </row>
    <row r="20" spans="1:24" ht="15" customHeight="1">
      <c r="A20" s="38">
        <f t="shared" si="0"/>
        <v>12600</v>
      </c>
      <c r="B20" s="38">
        <v>1050</v>
      </c>
      <c r="C20" s="39">
        <f t="shared" si="1"/>
        <v>1423.59</v>
      </c>
      <c r="D20" s="31"/>
      <c r="E20" s="40" t="s">
        <v>37</v>
      </c>
      <c r="F20" s="40">
        <v>40</v>
      </c>
      <c r="G20" s="33"/>
      <c r="H20" s="41">
        <f t="shared" si="2"/>
        <v>741.1764705882352</v>
      </c>
      <c r="I20" s="41">
        <f t="shared" si="3"/>
        <v>61.76470588235294</v>
      </c>
      <c r="J20" s="39">
        <f t="shared" si="4"/>
        <v>83.74058823529411</v>
      </c>
      <c r="K20" s="31"/>
      <c r="L20" s="40">
        <v>17</v>
      </c>
      <c r="M20" s="33"/>
      <c r="N20" s="42">
        <f t="shared" si="5"/>
        <v>10</v>
      </c>
      <c r="O20" s="36"/>
      <c r="P20" s="39">
        <v>76</v>
      </c>
      <c r="Q20" s="38">
        <v>3</v>
      </c>
      <c r="R20" s="33"/>
      <c r="S20" s="42">
        <v>45</v>
      </c>
      <c r="T20" s="36"/>
      <c r="U20" s="41">
        <f t="shared" si="6"/>
        <v>6085.705856320992</v>
      </c>
      <c r="V20" s="39">
        <v>8251</v>
      </c>
      <c r="W20" s="36"/>
      <c r="X20" s="48">
        <v>40</v>
      </c>
    </row>
    <row r="21" spans="1:24" ht="15" customHeight="1">
      <c r="A21" s="38">
        <f t="shared" si="0"/>
        <v>12600</v>
      </c>
      <c r="B21" s="38">
        <v>1050</v>
      </c>
      <c r="C21" s="39">
        <f t="shared" si="1"/>
        <v>1423.59</v>
      </c>
      <c r="D21" s="31"/>
      <c r="E21" s="40" t="s">
        <v>37</v>
      </c>
      <c r="F21" s="40">
        <v>70</v>
      </c>
      <c r="G21" s="33"/>
      <c r="H21" s="41">
        <f t="shared" si="2"/>
        <v>547.8260869565217</v>
      </c>
      <c r="I21" s="41">
        <f t="shared" si="3"/>
        <v>45.65217391304348</v>
      </c>
      <c r="J21" s="39">
        <f t="shared" si="4"/>
        <v>61.89521739130434</v>
      </c>
      <c r="K21" s="31"/>
      <c r="L21" s="40">
        <v>23</v>
      </c>
      <c r="M21" s="33"/>
      <c r="N21" s="42">
        <f t="shared" si="5"/>
        <v>17.5</v>
      </c>
      <c r="O21" s="36"/>
      <c r="P21" s="39">
        <v>76</v>
      </c>
      <c r="Q21" s="38">
        <v>3</v>
      </c>
      <c r="R21" s="33"/>
      <c r="S21" s="42">
        <v>45</v>
      </c>
      <c r="T21" s="36"/>
      <c r="U21" s="41">
        <f t="shared" si="6"/>
        <v>6085.705856320992</v>
      </c>
      <c r="V21" s="39">
        <v>8251</v>
      </c>
      <c r="W21" s="36"/>
      <c r="X21" s="48">
        <v>70</v>
      </c>
    </row>
    <row r="22" spans="1:24" ht="15" customHeight="1">
      <c r="A22" s="38">
        <f t="shared" si="0"/>
        <v>13800</v>
      </c>
      <c r="B22" s="38">
        <v>1150</v>
      </c>
      <c r="C22" s="39">
        <f t="shared" si="1"/>
        <v>1559.1699999999998</v>
      </c>
      <c r="D22" s="31"/>
      <c r="E22" s="40" t="s">
        <v>37</v>
      </c>
      <c r="F22" s="40">
        <v>80</v>
      </c>
      <c r="G22" s="33"/>
      <c r="H22" s="41">
        <f t="shared" si="2"/>
        <v>431.25</v>
      </c>
      <c r="I22" s="41">
        <f t="shared" si="3"/>
        <v>35.9375</v>
      </c>
      <c r="J22" s="39">
        <f t="shared" si="4"/>
        <v>48.724062499999995</v>
      </c>
      <c r="K22" s="31"/>
      <c r="L22" s="40">
        <v>32</v>
      </c>
      <c r="M22" s="33"/>
      <c r="N22" s="42">
        <f t="shared" si="5"/>
        <v>20</v>
      </c>
      <c r="O22" s="36"/>
      <c r="P22" s="39">
        <v>76</v>
      </c>
      <c r="Q22" s="38">
        <v>3</v>
      </c>
      <c r="R22" s="33"/>
      <c r="S22" s="42">
        <v>53</v>
      </c>
      <c r="T22" s="36"/>
      <c r="U22" s="41">
        <f t="shared" si="6"/>
        <v>6085.705856320992</v>
      </c>
      <c r="V22" s="39">
        <v>8251</v>
      </c>
      <c r="W22" s="36"/>
      <c r="X22" s="48">
        <v>80</v>
      </c>
    </row>
    <row r="23" spans="1:24" ht="15" customHeight="1">
      <c r="A23" s="38">
        <f t="shared" si="0"/>
        <v>13800</v>
      </c>
      <c r="B23" s="38">
        <v>1150</v>
      </c>
      <c r="C23" s="39">
        <f t="shared" si="1"/>
        <v>1559.1699999999998</v>
      </c>
      <c r="D23" s="31"/>
      <c r="E23" s="40" t="s">
        <v>37</v>
      </c>
      <c r="F23" s="40">
        <v>120</v>
      </c>
      <c r="G23" s="33"/>
      <c r="H23" s="41">
        <f t="shared" si="2"/>
        <v>287.5</v>
      </c>
      <c r="I23" s="41">
        <f t="shared" si="3"/>
        <v>23.958333333333332</v>
      </c>
      <c r="J23" s="39">
        <f t="shared" si="4"/>
        <v>32.48270833333333</v>
      </c>
      <c r="K23" s="31"/>
      <c r="L23" s="40">
        <v>48</v>
      </c>
      <c r="M23" s="33"/>
      <c r="N23" s="42">
        <f t="shared" si="5"/>
        <v>30</v>
      </c>
      <c r="O23" s="36"/>
      <c r="P23" s="39">
        <v>76</v>
      </c>
      <c r="Q23" s="38">
        <v>3</v>
      </c>
      <c r="R23" s="33"/>
      <c r="S23" s="42">
        <v>53</v>
      </c>
      <c r="T23" s="36"/>
      <c r="U23" s="41">
        <f aca="true" t="shared" si="8" ref="U23:U38">V23/1.3558</f>
        <v>6085.705856320992</v>
      </c>
      <c r="V23" s="39">
        <v>8251</v>
      </c>
      <c r="W23" s="36"/>
      <c r="X23" s="48">
        <v>120</v>
      </c>
    </row>
    <row r="24" spans="1:24" ht="15" customHeight="1">
      <c r="A24" s="38">
        <f t="shared" si="0"/>
        <v>13800</v>
      </c>
      <c r="B24" s="38">
        <v>1150</v>
      </c>
      <c r="C24" s="39">
        <f t="shared" si="1"/>
        <v>1559.1699999999998</v>
      </c>
      <c r="D24" s="31"/>
      <c r="E24" s="40" t="s">
        <v>37</v>
      </c>
      <c r="F24" s="40">
        <v>140</v>
      </c>
      <c r="G24" s="33"/>
      <c r="H24" s="41">
        <f t="shared" si="2"/>
        <v>313.6363636363636</v>
      </c>
      <c r="I24" s="41">
        <f t="shared" si="3"/>
        <v>26.136363636363637</v>
      </c>
      <c r="J24" s="39">
        <f t="shared" si="4"/>
        <v>35.43568181818181</v>
      </c>
      <c r="K24" s="31"/>
      <c r="L24" s="40">
        <v>44</v>
      </c>
      <c r="M24" s="33"/>
      <c r="N24" s="42">
        <f t="shared" si="5"/>
        <v>35</v>
      </c>
      <c r="O24" s="36"/>
      <c r="P24" s="39">
        <v>76</v>
      </c>
      <c r="Q24" s="38">
        <v>3</v>
      </c>
      <c r="R24" s="46"/>
      <c r="S24" s="42">
        <v>53</v>
      </c>
      <c r="T24" s="36"/>
      <c r="U24" s="41">
        <f t="shared" si="8"/>
        <v>6085.705856320992</v>
      </c>
      <c r="V24" s="39">
        <v>8251</v>
      </c>
      <c r="W24" s="36"/>
      <c r="X24" s="48">
        <v>140</v>
      </c>
    </row>
    <row r="25" spans="1:24" ht="15" customHeight="1">
      <c r="A25" s="38">
        <f aca="true" t="shared" si="9" ref="A25:A37">B25*12</f>
        <v>13800</v>
      </c>
      <c r="B25" s="38">
        <v>1150</v>
      </c>
      <c r="C25" s="39">
        <f aca="true" t="shared" si="10" ref="C25:C37">B25*1.3558</f>
        <v>1559.1699999999998</v>
      </c>
      <c r="D25" s="31"/>
      <c r="E25" s="40" t="s">
        <v>37</v>
      </c>
      <c r="F25" s="40">
        <v>160</v>
      </c>
      <c r="G25" s="33"/>
      <c r="H25" s="41">
        <f aca="true" t="shared" si="11" ref="H25:H37">A25/L25</f>
        <v>212.30769230769232</v>
      </c>
      <c r="I25" s="41">
        <f aca="true" t="shared" si="12" ref="I25:I37">B25/L25</f>
        <v>17.692307692307693</v>
      </c>
      <c r="J25" s="39">
        <f aca="true" t="shared" si="13" ref="J25:J37">C25/L25</f>
        <v>23.987230769230766</v>
      </c>
      <c r="K25" s="31"/>
      <c r="L25" s="40">
        <v>65</v>
      </c>
      <c r="M25" s="33"/>
      <c r="N25" s="42">
        <f t="shared" si="5"/>
        <v>40</v>
      </c>
      <c r="O25" s="36"/>
      <c r="P25" s="39">
        <v>76</v>
      </c>
      <c r="Q25" s="38">
        <v>3</v>
      </c>
      <c r="R25" s="46"/>
      <c r="S25" s="42">
        <v>53</v>
      </c>
      <c r="T25" s="36"/>
      <c r="U25" s="41">
        <f t="shared" si="8"/>
        <v>6085.705856320992</v>
      </c>
      <c r="V25" s="39">
        <v>8251</v>
      </c>
      <c r="W25" s="36"/>
      <c r="X25" s="48">
        <v>160</v>
      </c>
    </row>
    <row r="26" spans="1:24" ht="15" customHeight="1">
      <c r="A26" s="38">
        <f t="shared" si="9"/>
        <v>13800</v>
      </c>
      <c r="B26" s="38">
        <v>1150</v>
      </c>
      <c r="C26" s="39">
        <f t="shared" si="10"/>
        <v>1559.1699999999998</v>
      </c>
      <c r="D26" s="31"/>
      <c r="E26" s="40" t="s">
        <v>37</v>
      </c>
      <c r="F26" s="40">
        <v>200</v>
      </c>
      <c r="G26" s="33"/>
      <c r="H26" s="41">
        <f t="shared" si="11"/>
        <v>170.37037037037038</v>
      </c>
      <c r="I26" s="41">
        <f t="shared" si="12"/>
        <v>14.197530864197532</v>
      </c>
      <c r="J26" s="39">
        <f t="shared" si="13"/>
        <v>19.24901234567901</v>
      </c>
      <c r="K26" s="31"/>
      <c r="L26" s="40">
        <v>81</v>
      </c>
      <c r="M26" s="33"/>
      <c r="N26" s="42">
        <f t="shared" si="5"/>
        <v>50.6675</v>
      </c>
      <c r="O26" s="36"/>
      <c r="P26" s="39">
        <v>76</v>
      </c>
      <c r="Q26" s="38">
        <v>3</v>
      </c>
      <c r="R26" s="46"/>
      <c r="S26" s="42">
        <v>58</v>
      </c>
      <c r="T26" s="36"/>
      <c r="U26" s="41">
        <f t="shared" si="8"/>
        <v>6085.705856320992</v>
      </c>
      <c r="V26" s="39">
        <v>8251</v>
      </c>
      <c r="W26" s="36"/>
      <c r="X26" s="48">
        <v>202.67</v>
      </c>
    </row>
    <row r="27" spans="1:24" ht="15" customHeight="1">
      <c r="A27" s="38">
        <f t="shared" si="9"/>
        <v>13800</v>
      </c>
      <c r="B27" s="38">
        <v>1150</v>
      </c>
      <c r="C27" s="39">
        <f t="shared" si="10"/>
        <v>1559.1699999999998</v>
      </c>
      <c r="D27" s="31"/>
      <c r="E27" s="40" t="s">
        <v>37</v>
      </c>
      <c r="F27" s="40">
        <v>210</v>
      </c>
      <c r="G27" s="33"/>
      <c r="H27" s="41">
        <f t="shared" si="11"/>
        <v>209.0909090909091</v>
      </c>
      <c r="I27" s="41">
        <f t="shared" si="12"/>
        <v>17.424242424242426</v>
      </c>
      <c r="J27" s="39">
        <f t="shared" si="13"/>
        <v>23.623787878787876</v>
      </c>
      <c r="K27" s="31"/>
      <c r="L27" s="40">
        <v>66</v>
      </c>
      <c r="M27" s="33"/>
      <c r="N27" s="42">
        <f t="shared" si="5"/>
        <v>52.5</v>
      </c>
      <c r="O27" s="36"/>
      <c r="P27" s="39">
        <v>76</v>
      </c>
      <c r="Q27" s="38">
        <v>3</v>
      </c>
      <c r="R27" s="33"/>
      <c r="S27" s="42">
        <v>53</v>
      </c>
      <c r="T27" s="36"/>
      <c r="U27" s="41">
        <f t="shared" si="8"/>
        <v>6085.705856320992</v>
      </c>
      <c r="V27" s="39">
        <v>8251</v>
      </c>
      <c r="W27" s="36"/>
      <c r="X27" s="48">
        <v>210</v>
      </c>
    </row>
    <row r="28" spans="1:24" ht="15" customHeight="1">
      <c r="A28" s="38">
        <f t="shared" si="9"/>
        <v>13800</v>
      </c>
      <c r="B28" s="38">
        <v>1150</v>
      </c>
      <c r="C28" s="39">
        <f t="shared" si="10"/>
        <v>1559.1699999999998</v>
      </c>
      <c r="D28" s="31"/>
      <c r="E28" s="40" t="s">
        <v>37</v>
      </c>
      <c r="F28" s="40">
        <v>240</v>
      </c>
      <c r="G28" s="33"/>
      <c r="H28" s="41">
        <f t="shared" si="11"/>
        <v>142.2680412371134</v>
      </c>
      <c r="I28" s="41">
        <f t="shared" si="12"/>
        <v>11.855670103092784</v>
      </c>
      <c r="J28" s="39">
        <f t="shared" si="13"/>
        <v>16.073917525773194</v>
      </c>
      <c r="K28" s="31"/>
      <c r="L28" s="40">
        <v>97</v>
      </c>
      <c r="M28" s="33"/>
      <c r="N28" s="42">
        <f t="shared" si="5"/>
        <v>60</v>
      </c>
      <c r="O28" s="36"/>
      <c r="P28" s="39">
        <v>76</v>
      </c>
      <c r="Q28" s="38">
        <v>3</v>
      </c>
      <c r="R28" s="33"/>
      <c r="S28" s="42">
        <v>58</v>
      </c>
      <c r="T28" s="36"/>
      <c r="U28" s="41">
        <f t="shared" si="8"/>
        <v>6085.705856320992</v>
      </c>
      <c r="V28" s="39">
        <v>8251</v>
      </c>
      <c r="W28" s="36"/>
      <c r="X28" s="48">
        <v>240</v>
      </c>
    </row>
    <row r="29" spans="1:24" ht="15" customHeight="1">
      <c r="A29" s="38">
        <f t="shared" si="9"/>
        <v>13800</v>
      </c>
      <c r="B29" s="38">
        <v>1150</v>
      </c>
      <c r="C29" s="39">
        <f t="shared" si="10"/>
        <v>1559.1699999999998</v>
      </c>
      <c r="D29" s="31"/>
      <c r="E29" s="40" t="s">
        <v>37</v>
      </c>
      <c r="F29" s="40">
        <v>280</v>
      </c>
      <c r="G29" s="33"/>
      <c r="H29" s="41">
        <f t="shared" si="11"/>
        <v>156.8181818181818</v>
      </c>
      <c r="I29" s="41">
        <f t="shared" si="12"/>
        <v>13.068181818181818</v>
      </c>
      <c r="J29" s="39">
        <f t="shared" si="13"/>
        <v>17.717840909090906</v>
      </c>
      <c r="K29" s="31"/>
      <c r="L29" s="40">
        <v>88</v>
      </c>
      <c r="M29" s="33"/>
      <c r="N29" s="42">
        <f t="shared" si="5"/>
        <v>70</v>
      </c>
      <c r="O29" s="36"/>
      <c r="P29" s="39">
        <v>76</v>
      </c>
      <c r="Q29" s="38">
        <v>3</v>
      </c>
      <c r="R29" s="33"/>
      <c r="S29" s="42">
        <v>53</v>
      </c>
      <c r="T29" s="36"/>
      <c r="U29" s="41">
        <f t="shared" si="8"/>
        <v>6085.705856320992</v>
      </c>
      <c r="V29" s="39">
        <v>8251</v>
      </c>
      <c r="W29" s="36"/>
      <c r="X29" s="48">
        <v>280</v>
      </c>
    </row>
    <row r="30" spans="1:24" ht="15" customHeight="1">
      <c r="A30" s="38">
        <f t="shared" si="9"/>
        <v>13800</v>
      </c>
      <c r="B30" s="38">
        <v>1150</v>
      </c>
      <c r="C30" s="39">
        <f t="shared" si="10"/>
        <v>1559.1699999999998</v>
      </c>
      <c r="D30" s="31"/>
      <c r="E30" s="40" t="s">
        <v>37</v>
      </c>
      <c r="F30" s="40">
        <v>350</v>
      </c>
      <c r="G30" s="33"/>
      <c r="H30" s="41">
        <f t="shared" si="11"/>
        <v>125.45454545454545</v>
      </c>
      <c r="I30" s="41">
        <f t="shared" si="12"/>
        <v>10.454545454545455</v>
      </c>
      <c r="J30" s="39">
        <f t="shared" si="13"/>
        <v>14.174272727272726</v>
      </c>
      <c r="K30" s="31"/>
      <c r="L30" s="40">
        <v>110</v>
      </c>
      <c r="M30" s="33"/>
      <c r="N30" s="42">
        <f t="shared" si="5"/>
        <v>88.6675</v>
      </c>
      <c r="O30" s="36"/>
      <c r="P30" s="39">
        <v>76</v>
      </c>
      <c r="Q30" s="38">
        <v>3</v>
      </c>
      <c r="R30" s="33"/>
      <c r="S30" s="42">
        <v>58</v>
      </c>
      <c r="T30" s="36"/>
      <c r="U30" s="41">
        <f t="shared" si="8"/>
        <v>6085.705856320992</v>
      </c>
      <c r="V30" s="39">
        <v>8251</v>
      </c>
      <c r="W30" s="36"/>
      <c r="X30" s="48">
        <v>354.67</v>
      </c>
    </row>
    <row r="31" spans="1:24" ht="15" customHeight="1" thickBot="1">
      <c r="A31" s="29">
        <f t="shared" si="9"/>
        <v>13800</v>
      </c>
      <c r="B31" s="29">
        <v>1150</v>
      </c>
      <c r="C31" s="30">
        <f t="shared" si="10"/>
        <v>1559.1699999999998</v>
      </c>
      <c r="D31" s="31"/>
      <c r="E31" s="32" t="s">
        <v>37</v>
      </c>
      <c r="F31" s="32">
        <v>420</v>
      </c>
      <c r="G31" s="33"/>
      <c r="H31" s="34">
        <f t="shared" si="11"/>
        <v>104.54545454545455</v>
      </c>
      <c r="I31" s="34">
        <f t="shared" si="12"/>
        <v>8.712121212121213</v>
      </c>
      <c r="J31" s="30">
        <f t="shared" si="13"/>
        <v>11.811893939393938</v>
      </c>
      <c r="K31" s="31"/>
      <c r="L31" s="32">
        <v>132</v>
      </c>
      <c r="M31" s="33"/>
      <c r="N31" s="35">
        <f t="shared" si="5"/>
        <v>105</v>
      </c>
      <c r="O31" s="36"/>
      <c r="P31" s="30">
        <v>76</v>
      </c>
      <c r="Q31" s="29">
        <v>3</v>
      </c>
      <c r="R31" s="33"/>
      <c r="S31" s="35">
        <v>58</v>
      </c>
      <c r="T31" s="36"/>
      <c r="U31" s="34">
        <f t="shared" si="8"/>
        <v>6085.705856320992</v>
      </c>
      <c r="V31" s="30">
        <v>8251</v>
      </c>
      <c r="W31" s="36"/>
      <c r="X31" s="48">
        <v>420</v>
      </c>
    </row>
    <row r="32" spans="1:24" ht="15" customHeight="1">
      <c r="A32" s="38">
        <f t="shared" si="9"/>
        <v>30000</v>
      </c>
      <c r="B32" s="38">
        <v>2500</v>
      </c>
      <c r="C32" s="39">
        <f t="shared" si="10"/>
        <v>3389.4999999999995</v>
      </c>
      <c r="D32" s="31"/>
      <c r="E32" s="40" t="s">
        <v>38</v>
      </c>
      <c r="F32" s="40">
        <v>70</v>
      </c>
      <c r="G32" s="33"/>
      <c r="H32" s="41">
        <f t="shared" si="11"/>
        <v>1304.3478260869565</v>
      </c>
      <c r="I32" s="41">
        <f t="shared" si="12"/>
        <v>108.69565217391305</v>
      </c>
      <c r="J32" s="39">
        <f t="shared" si="13"/>
        <v>147.36956521739128</v>
      </c>
      <c r="K32" s="31"/>
      <c r="L32" s="40">
        <v>23</v>
      </c>
      <c r="M32" s="33"/>
      <c r="N32" s="42">
        <f t="shared" si="5"/>
        <v>17.5</v>
      </c>
      <c r="O32" s="36"/>
      <c r="P32" s="39">
        <v>102</v>
      </c>
      <c r="Q32" s="38">
        <v>4</v>
      </c>
      <c r="R32" s="33"/>
      <c r="S32" s="42">
        <v>68</v>
      </c>
      <c r="T32" s="36"/>
      <c r="U32" s="38">
        <f t="shared" si="8"/>
        <v>10494.173181885235</v>
      </c>
      <c r="V32" s="39">
        <v>14228</v>
      </c>
      <c r="W32" s="36"/>
      <c r="X32" s="48">
        <v>70</v>
      </c>
    </row>
    <row r="33" spans="1:24" ht="15" customHeight="1">
      <c r="A33" s="38">
        <f t="shared" si="9"/>
        <v>34200</v>
      </c>
      <c r="B33" s="38">
        <v>2850</v>
      </c>
      <c r="C33" s="39">
        <f t="shared" si="10"/>
        <v>3864.0299999999997</v>
      </c>
      <c r="D33" s="31"/>
      <c r="E33" s="40" t="s">
        <v>38</v>
      </c>
      <c r="F33" s="40">
        <v>140</v>
      </c>
      <c r="G33" s="33"/>
      <c r="H33" s="41">
        <f t="shared" si="11"/>
        <v>777.2727272727273</v>
      </c>
      <c r="I33" s="41">
        <f t="shared" si="12"/>
        <v>64.77272727272727</v>
      </c>
      <c r="J33" s="39">
        <f t="shared" si="13"/>
        <v>87.81886363636363</v>
      </c>
      <c r="K33" s="31"/>
      <c r="L33" s="40">
        <v>44</v>
      </c>
      <c r="M33" s="33"/>
      <c r="N33" s="42">
        <f t="shared" si="5"/>
        <v>35</v>
      </c>
      <c r="O33" s="36"/>
      <c r="P33" s="39">
        <v>102</v>
      </c>
      <c r="Q33" s="38">
        <v>4</v>
      </c>
      <c r="R33" s="33"/>
      <c r="S33" s="42">
        <v>79</v>
      </c>
      <c r="T33" s="36"/>
      <c r="U33" s="38">
        <f t="shared" si="8"/>
        <v>11963.416433102228</v>
      </c>
      <c r="V33" s="39">
        <v>16220</v>
      </c>
      <c r="W33" s="36"/>
      <c r="X33" s="48">
        <v>140</v>
      </c>
    </row>
    <row r="34" spans="1:24" ht="15" customHeight="1">
      <c r="A34" s="38">
        <f t="shared" si="9"/>
        <v>34200</v>
      </c>
      <c r="B34" s="38">
        <v>2850</v>
      </c>
      <c r="C34" s="39">
        <f t="shared" si="10"/>
        <v>3864.0299999999997</v>
      </c>
      <c r="D34" s="31"/>
      <c r="E34" s="40" t="s">
        <v>38</v>
      </c>
      <c r="F34" s="40">
        <v>210</v>
      </c>
      <c r="G34" s="33"/>
      <c r="H34" s="41">
        <f t="shared" si="11"/>
        <v>518.1818181818181</v>
      </c>
      <c r="I34" s="41">
        <f t="shared" si="12"/>
        <v>43.18181818181818</v>
      </c>
      <c r="J34" s="39">
        <f t="shared" si="13"/>
        <v>58.545909090909085</v>
      </c>
      <c r="K34" s="31"/>
      <c r="L34" s="40">
        <v>66</v>
      </c>
      <c r="M34" s="33"/>
      <c r="N34" s="42">
        <f t="shared" si="5"/>
        <v>52.5</v>
      </c>
      <c r="O34" s="36"/>
      <c r="P34" s="39">
        <v>102</v>
      </c>
      <c r="Q34" s="38">
        <v>4</v>
      </c>
      <c r="R34" s="46"/>
      <c r="S34" s="42">
        <v>79</v>
      </c>
      <c r="T34" s="36"/>
      <c r="U34" s="38">
        <f t="shared" si="8"/>
        <v>11963.416433102228</v>
      </c>
      <c r="V34" s="39">
        <v>16220</v>
      </c>
      <c r="W34" s="36"/>
      <c r="X34" s="48">
        <v>210</v>
      </c>
    </row>
    <row r="35" spans="1:24" ht="15" customHeight="1">
      <c r="A35" s="38">
        <f t="shared" si="9"/>
        <v>36600</v>
      </c>
      <c r="B35" s="38">
        <v>3050</v>
      </c>
      <c r="C35" s="39">
        <f t="shared" si="10"/>
        <v>4135.19</v>
      </c>
      <c r="D35" s="31"/>
      <c r="E35" s="40" t="s">
        <v>38</v>
      </c>
      <c r="F35" s="40">
        <v>280</v>
      </c>
      <c r="G35" s="33"/>
      <c r="H35" s="41">
        <f t="shared" si="11"/>
        <v>415.90909090909093</v>
      </c>
      <c r="I35" s="41">
        <f t="shared" si="12"/>
        <v>34.65909090909091</v>
      </c>
      <c r="J35" s="39">
        <f t="shared" si="13"/>
        <v>46.99079545454545</v>
      </c>
      <c r="K35" s="31"/>
      <c r="L35" s="40">
        <v>88</v>
      </c>
      <c r="M35" s="33"/>
      <c r="N35" s="42">
        <f t="shared" si="5"/>
        <v>70</v>
      </c>
      <c r="O35" s="36"/>
      <c r="P35" s="39">
        <v>102</v>
      </c>
      <c r="Q35" s="38">
        <v>4</v>
      </c>
      <c r="R35" s="46"/>
      <c r="S35" s="42">
        <v>79</v>
      </c>
      <c r="T35" s="36"/>
      <c r="U35" s="38">
        <f t="shared" si="8"/>
        <v>12801.29812656734</v>
      </c>
      <c r="V35" s="39">
        <v>17356</v>
      </c>
      <c r="W35" s="36"/>
      <c r="X35" s="48">
        <v>280</v>
      </c>
    </row>
    <row r="36" spans="1:24" ht="15" customHeight="1">
      <c r="A36" s="38">
        <f t="shared" si="9"/>
        <v>36600</v>
      </c>
      <c r="B36" s="38">
        <v>3050</v>
      </c>
      <c r="C36" s="39">
        <f t="shared" si="10"/>
        <v>4135.19</v>
      </c>
      <c r="D36" s="31"/>
      <c r="E36" s="40" t="s">
        <v>38</v>
      </c>
      <c r="F36" s="40">
        <v>350</v>
      </c>
      <c r="G36" s="33"/>
      <c r="H36" s="41">
        <f t="shared" si="11"/>
        <v>332.72727272727275</v>
      </c>
      <c r="I36" s="41">
        <f t="shared" si="12"/>
        <v>27.727272727272727</v>
      </c>
      <c r="J36" s="39">
        <f t="shared" si="13"/>
        <v>37.59263636363636</v>
      </c>
      <c r="K36" s="31"/>
      <c r="L36" s="40">
        <v>110</v>
      </c>
      <c r="M36" s="33"/>
      <c r="N36" s="42">
        <f t="shared" si="5"/>
        <v>88.6675</v>
      </c>
      <c r="O36" s="36"/>
      <c r="P36" s="39">
        <v>102</v>
      </c>
      <c r="Q36" s="38">
        <v>4</v>
      </c>
      <c r="R36" s="33"/>
      <c r="S36" s="42">
        <v>84</v>
      </c>
      <c r="T36" s="36"/>
      <c r="U36" s="38">
        <f t="shared" si="8"/>
        <v>12801.29812656734</v>
      </c>
      <c r="V36" s="39">
        <v>17356</v>
      </c>
      <c r="W36" s="36"/>
      <c r="X36" s="48">
        <v>354.67</v>
      </c>
    </row>
    <row r="37" spans="1:24" ht="15" customHeight="1" thickBot="1">
      <c r="A37" s="29">
        <f t="shared" si="9"/>
        <v>36600</v>
      </c>
      <c r="B37" s="29">
        <v>3050</v>
      </c>
      <c r="C37" s="30">
        <f t="shared" si="10"/>
        <v>4135.19</v>
      </c>
      <c r="D37" s="31"/>
      <c r="E37" s="32" t="s">
        <v>38</v>
      </c>
      <c r="F37" s="32">
        <v>420</v>
      </c>
      <c r="G37" s="33"/>
      <c r="H37" s="34">
        <f t="shared" si="11"/>
        <v>277.27272727272725</v>
      </c>
      <c r="I37" s="34">
        <f t="shared" si="12"/>
        <v>23.106060606060606</v>
      </c>
      <c r="J37" s="30">
        <f t="shared" si="13"/>
        <v>31.327196969696967</v>
      </c>
      <c r="K37" s="31"/>
      <c r="L37" s="32">
        <v>132</v>
      </c>
      <c r="M37" s="33"/>
      <c r="N37" s="35">
        <f t="shared" si="5"/>
        <v>105</v>
      </c>
      <c r="O37" s="36"/>
      <c r="P37" s="30">
        <v>102</v>
      </c>
      <c r="Q37" s="29">
        <v>4</v>
      </c>
      <c r="R37" s="33"/>
      <c r="S37" s="35">
        <v>84</v>
      </c>
      <c r="T37" s="36"/>
      <c r="U37" s="29">
        <f t="shared" si="8"/>
        <v>12801.29812656734</v>
      </c>
      <c r="V37" s="30">
        <v>17356</v>
      </c>
      <c r="W37" s="36"/>
      <c r="X37" s="48">
        <v>420</v>
      </c>
    </row>
    <row r="38" spans="1:28" ht="15" customHeight="1">
      <c r="A38" s="38">
        <f aca="true" t="shared" si="14" ref="A38:A45">B38*12</f>
        <v>48000</v>
      </c>
      <c r="B38" s="38">
        <v>4000</v>
      </c>
      <c r="C38" s="39">
        <f aca="true" t="shared" si="15" ref="C38:C45">B38*1.3558</f>
        <v>5423.2</v>
      </c>
      <c r="D38" s="31"/>
      <c r="E38" s="40" t="s">
        <v>39</v>
      </c>
      <c r="F38" s="40">
        <v>60</v>
      </c>
      <c r="G38" s="33"/>
      <c r="H38" s="41">
        <f aca="true" t="shared" si="16" ref="H38:H45">A38/L38</f>
        <v>1920</v>
      </c>
      <c r="I38" s="41">
        <f aca="true" t="shared" si="17" ref="I38:I45">B38/L38</f>
        <v>160</v>
      </c>
      <c r="J38" s="39">
        <f aca="true" t="shared" si="18" ref="J38:J45">C38/L38</f>
        <v>216.928</v>
      </c>
      <c r="K38" s="31"/>
      <c r="L38" s="40">
        <v>25</v>
      </c>
      <c r="M38" s="33"/>
      <c r="N38" s="42">
        <f t="shared" si="5"/>
        <v>15</v>
      </c>
      <c r="O38" s="36"/>
      <c r="P38" s="39">
        <v>127</v>
      </c>
      <c r="Q38" s="38">
        <v>5</v>
      </c>
      <c r="R38" s="33"/>
      <c r="S38" s="39">
        <v>120</v>
      </c>
      <c r="T38" s="36"/>
      <c r="U38" s="38">
        <f t="shared" si="8"/>
        <v>23985.10104735212</v>
      </c>
      <c r="V38" s="39">
        <v>32519</v>
      </c>
      <c r="W38" s="36"/>
      <c r="X38" s="48">
        <v>60</v>
      </c>
      <c r="Y38" s="6">
        <v>1</v>
      </c>
      <c r="Z38" s="6">
        <v>0.42</v>
      </c>
      <c r="AA38">
        <v>60</v>
      </c>
      <c r="AB38" s="2">
        <f aca="true" t="shared" si="19" ref="AB38:AB45">F38/AA38*Y38*AA38*Z38</f>
        <v>25.2</v>
      </c>
    </row>
    <row r="39" spans="1:28" ht="15" customHeight="1">
      <c r="A39" s="38">
        <f t="shared" si="14"/>
        <v>48000</v>
      </c>
      <c r="B39" s="38">
        <v>4000</v>
      </c>
      <c r="C39" s="39">
        <f t="shared" si="15"/>
        <v>5423.2</v>
      </c>
      <c r="D39" s="31"/>
      <c r="E39" s="40" t="s">
        <v>39</v>
      </c>
      <c r="F39" s="40">
        <v>120</v>
      </c>
      <c r="G39" s="33"/>
      <c r="H39" s="41">
        <f t="shared" si="16"/>
        <v>1000</v>
      </c>
      <c r="I39" s="41">
        <f t="shared" si="17"/>
        <v>83.33333333333333</v>
      </c>
      <c r="J39" s="39">
        <f t="shared" si="18"/>
        <v>112.98333333333333</v>
      </c>
      <c r="K39" s="31"/>
      <c r="L39" s="40">
        <v>48</v>
      </c>
      <c r="M39" s="33"/>
      <c r="N39" s="42">
        <f t="shared" si="5"/>
        <v>30</v>
      </c>
      <c r="O39" s="36"/>
      <c r="P39" s="39">
        <v>127</v>
      </c>
      <c r="Q39" s="38">
        <v>5</v>
      </c>
      <c r="R39" s="33"/>
      <c r="S39" s="39">
        <v>152</v>
      </c>
      <c r="T39" s="36"/>
      <c r="U39" s="38">
        <f aca="true" t="shared" si="20" ref="U39:U45">V39/1.3558</f>
        <v>23985.10104735212</v>
      </c>
      <c r="V39" s="39">
        <v>32519</v>
      </c>
      <c r="W39" s="36"/>
      <c r="X39" s="48">
        <v>120</v>
      </c>
      <c r="Y39" s="6">
        <v>0.95</v>
      </c>
      <c r="Z39" s="6">
        <v>0.42</v>
      </c>
      <c r="AA39">
        <v>60</v>
      </c>
      <c r="AB39" s="2">
        <f t="shared" si="19"/>
        <v>47.879999999999995</v>
      </c>
    </row>
    <row r="40" spans="1:28" ht="15" customHeight="1">
      <c r="A40" s="38">
        <f t="shared" si="14"/>
        <v>48000</v>
      </c>
      <c r="B40" s="38">
        <v>4000</v>
      </c>
      <c r="C40" s="39">
        <f t="shared" si="15"/>
        <v>5423.2</v>
      </c>
      <c r="D40" s="31"/>
      <c r="E40" s="40" t="s">
        <v>39</v>
      </c>
      <c r="F40" s="40">
        <v>180</v>
      </c>
      <c r="G40" s="33"/>
      <c r="H40" s="41">
        <f t="shared" si="16"/>
        <v>676.056338028169</v>
      </c>
      <c r="I40" s="41">
        <f t="shared" si="17"/>
        <v>56.33802816901409</v>
      </c>
      <c r="J40" s="39">
        <f t="shared" si="18"/>
        <v>76.3830985915493</v>
      </c>
      <c r="K40" s="31"/>
      <c r="L40" s="40">
        <v>71</v>
      </c>
      <c r="M40" s="33"/>
      <c r="N40" s="42">
        <f t="shared" si="5"/>
        <v>45</v>
      </c>
      <c r="O40" s="36"/>
      <c r="P40" s="39">
        <v>127</v>
      </c>
      <c r="Q40" s="38">
        <v>5</v>
      </c>
      <c r="R40" s="33"/>
      <c r="S40" s="39">
        <v>152</v>
      </c>
      <c r="T40" s="36"/>
      <c r="U40" s="38">
        <f t="shared" si="20"/>
        <v>23985.10104735212</v>
      </c>
      <c r="V40" s="39">
        <v>32519</v>
      </c>
      <c r="W40" s="36"/>
      <c r="X40" s="48">
        <v>180</v>
      </c>
      <c r="Y40" s="6">
        <v>0.95</v>
      </c>
      <c r="Z40" s="6">
        <v>0.42</v>
      </c>
      <c r="AA40">
        <v>60</v>
      </c>
      <c r="AB40" s="2">
        <f t="shared" si="19"/>
        <v>71.81999999999998</v>
      </c>
    </row>
    <row r="41" spans="1:28" ht="15" customHeight="1">
      <c r="A41" s="38">
        <f t="shared" si="14"/>
        <v>54000</v>
      </c>
      <c r="B41" s="38">
        <v>4500</v>
      </c>
      <c r="C41" s="39">
        <f t="shared" si="15"/>
        <v>6101.099999999999</v>
      </c>
      <c r="D41" s="31"/>
      <c r="E41" s="40" t="s">
        <v>39</v>
      </c>
      <c r="F41" s="40">
        <v>240</v>
      </c>
      <c r="G41" s="33"/>
      <c r="H41" s="41">
        <f t="shared" si="16"/>
        <v>568.421052631579</v>
      </c>
      <c r="I41" s="41">
        <f t="shared" si="17"/>
        <v>47.36842105263158</v>
      </c>
      <c r="J41" s="39">
        <f t="shared" si="18"/>
        <v>64.22210526315789</v>
      </c>
      <c r="K41" s="31"/>
      <c r="L41" s="40">
        <v>95</v>
      </c>
      <c r="M41" s="33"/>
      <c r="N41" s="42">
        <f t="shared" si="5"/>
        <v>60</v>
      </c>
      <c r="O41" s="36"/>
      <c r="P41" s="39">
        <v>127</v>
      </c>
      <c r="Q41" s="38">
        <v>5</v>
      </c>
      <c r="R41" s="46"/>
      <c r="S41" s="39">
        <v>152</v>
      </c>
      <c r="T41" s="36"/>
      <c r="U41" s="38">
        <f t="shared" si="20"/>
        <v>26984.06844667355</v>
      </c>
      <c r="V41" s="39">
        <v>36585</v>
      </c>
      <c r="W41" s="36"/>
      <c r="X41" s="48">
        <v>240</v>
      </c>
      <c r="Y41" s="6">
        <v>0.95</v>
      </c>
      <c r="Z41" s="6">
        <v>0.42</v>
      </c>
      <c r="AA41">
        <v>60</v>
      </c>
      <c r="AB41" s="2">
        <f t="shared" si="19"/>
        <v>95.75999999999999</v>
      </c>
    </row>
    <row r="42" spans="1:28" ht="15" customHeight="1">
      <c r="A42" s="38">
        <f t="shared" si="14"/>
        <v>54000</v>
      </c>
      <c r="B42" s="38">
        <v>4500</v>
      </c>
      <c r="C42" s="39">
        <f t="shared" si="15"/>
        <v>6101.099999999999</v>
      </c>
      <c r="D42" s="31"/>
      <c r="E42" s="40" t="s">
        <v>39</v>
      </c>
      <c r="F42" s="40">
        <v>360</v>
      </c>
      <c r="G42" s="33"/>
      <c r="H42" s="41">
        <f t="shared" si="16"/>
        <v>380.28169014084506</v>
      </c>
      <c r="I42" s="41">
        <f t="shared" si="17"/>
        <v>31.690140845070424</v>
      </c>
      <c r="J42" s="39">
        <f t="shared" si="18"/>
        <v>42.96549295774648</v>
      </c>
      <c r="K42" s="31"/>
      <c r="L42" s="40">
        <v>142</v>
      </c>
      <c r="M42" s="33"/>
      <c r="N42" s="42">
        <f t="shared" si="5"/>
        <v>90</v>
      </c>
      <c r="O42" s="36"/>
      <c r="P42" s="39">
        <v>127</v>
      </c>
      <c r="Q42" s="38">
        <v>5</v>
      </c>
      <c r="R42" s="46"/>
      <c r="S42" s="39">
        <v>162</v>
      </c>
      <c r="T42" s="36"/>
      <c r="U42" s="38">
        <f t="shared" si="20"/>
        <v>26984.06844667355</v>
      </c>
      <c r="V42" s="39">
        <v>36585</v>
      </c>
      <c r="W42" s="36"/>
      <c r="X42" s="48">
        <v>360</v>
      </c>
      <c r="Y42" s="6">
        <v>0.95</v>
      </c>
      <c r="Z42" s="6">
        <v>0.42</v>
      </c>
      <c r="AA42">
        <v>60</v>
      </c>
      <c r="AB42" s="2">
        <f t="shared" si="19"/>
        <v>143.63999999999996</v>
      </c>
    </row>
    <row r="43" spans="1:28" ht="15" customHeight="1">
      <c r="A43" s="38">
        <f t="shared" si="14"/>
        <v>54000</v>
      </c>
      <c r="B43" s="38">
        <v>4500</v>
      </c>
      <c r="C43" s="39">
        <f t="shared" si="15"/>
        <v>6101.099999999999</v>
      </c>
      <c r="D43" s="31"/>
      <c r="E43" s="53" t="s">
        <v>39</v>
      </c>
      <c r="F43" s="40">
        <v>480</v>
      </c>
      <c r="G43" s="33"/>
      <c r="H43" s="41">
        <f t="shared" si="16"/>
        <v>285.7142857142857</v>
      </c>
      <c r="I43" s="41">
        <f t="shared" si="17"/>
        <v>23.80952380952381</v>
      </c>
      <c r="J43" s="39">
        <f t="shared" si="18"/>
        <v>32.28095238095238</v>
      </c>
      <c r="K43" s="31"/>
      <c r="L43" s="40">
        <v>189</v>
      </c>
      <c r="M43" s="33"/>
      <c r="N43" s="42">
        <f t="shared" si="5"/>
        <v>118.42</v>
      </c>
      <c r="O43" s="36"/>
      <c r="P43" s="39">
        <v>127</v>
      </c>
      <c r="Q43" s="38">
        <v>5</v>
      </c>
      <c r="R43" s="33"/>
      <c r="S43" s="39">
        <v>162</v>
      </c>
      <c r="T43" s="36"/>
      <c r="U43" s="38">
        <f t="shared" si="20"/>
        <v>26984.06844667355</v>
      </c>
      <c r="V43" s="39">
        <v>36585</v>
      </c>
      <c r="W43" s="36"/>
      <c r="X43" s="48">
        <v>473.68</v>
      </c>
      <c r="Y43" s="6">
        <v>0.95</v>
      </c>
      <c r="Z43" s="6">
        <v>0.42</v>
      </c>
      <c r="AA43">
        <v>60</v>
      </c>
      <c r="AB43" s="2">
        <f t="shared" si="19"/>
        <v>191.51999999999998</v>
      </c>
    </row>
    <row r="44" spans="1:28" ht="15" customHeight="1">
      <c r="A44" s="38">
        <f t="shared" si="14"/>
        <v>54000</v>
      </c>
      <c r="B44" s="38">
        <v>4500</v>
      </c>
      <c r="C44" s="39">
        <f t="shared" si="15"/>
        <v>6101.099999999999</v>
      </c>
      <c r="D44" s="31"/>
      <c r="E44" s="40" t="s">
        <v>39</v>
      </c>
      <c r="F44" s="40">
        <v>540</v>
      </c>
      <c r="G44" s="33"/>
      <c r="H44" s="41">
        <f t="shared" si="16"/>
        <v>252.33644859813083</v>
      </c>
      <c r="I44" s="41">
        <f t="shared" si="17"/>
        <v>21.02803738317757</v>
      </c>
      <c r="J44" s="39">
        <f t="shared" si="18"/>
        <v>28.509813084112146</v>
      </c>
      <c r="K44" s="31"/>
      <c r="L44" s="40">
        <v>214</v>
      </c>
      <c r="M44" s="33"/>
      <c r="N44" s="42">
        <f t="shared" si="5"/>
        <v>134.1175</v>
      </c>
      <c r="O44" s="36"/>
      <c r="P44" s="39">
        <v>127</v>
      </c>
      <c r="Q44" s="38">
        <v>5</v>
      </c>
      <c r="R44" s="33"/>
      <c r="S44" s="39">
        <v>162</v>
      </c>
      <c r="T44" s="36"/>
      <c r="U44" s="38">
        <f t="shared" si="20"/>
        <v>26984.06844667355</v>
      </c>
      <c r="V44" s="39">
        <v>36585</v>
      </c>
      <c r="W44" s="36"/>
      <c r="X44" s="48">
        <v>536.47</v>
      </c>
      <c r="Y44" s="6">
        <v>0.95</v>
      </c>
      <c r="Z44" s="6">
        <v>0.42</v>
      </c>
      <c r="AA44">
        <v>60</v>
      </c>
      <c r="AB44" s="2">
        <f t="shared" si="19"/>
        <v>215.45999999999995</v>
      </c>
    </row>
    <row r="45" spans="1:28" ht="15" customHeight="1">
      <c r="A45" s="38">
        <f t="shared" si="14"/>
        <v>54000</v>
      </c>
      <c r="B45" s="38">
        <v>4500</v>
      </c>
      <c r="C45" s="39">
        <f t="shared" si="15"/>
        <v>6101.099999999999</v>
      </c>
      <c r="D45" s="31"/>
      <c r="E45" s="40" t="s">
        <v>39</v>
      </c>
      <c r="F45" s="40">
        <v>720</v>
      </c>
      <c r="G45" s="33"/>
      <c r="H45" s="41">
        <f t="shared" si="16"/>
        <v>189.47368421052633</v>
      </c>
      <c r="I45" s="41">
        <f t="shared" si="17"/>
        <v>15.789473684210526</v>
      </c>
      <c r="J45" s="39">
        <f t="shared" si="18"/>
        <v>21.40736842105263</v>
      </c>
      <c r="K45" s="31"/>
      <c r="L45" s="40">
        <v>285</v>
      </c>
      <c r="M45" s="33"/>
      <c r="N45" s="42">
        <f t="shared" si="5"/>
        <v>180</v>
      </c>
      <c r="O45" s="36"/>
      <c r="P45" s="39">
        <v>127</v>
      </c>
      <c r="Q45" s="38">
        <v>5</v>
      </c>
      <c r="R45" s="33"/>
      <c r="S45" s="39">
        <v>162</v>
      </c>
      <c r="T45" s="36"/>
      <c r="U45" s="38">
        <f t="shared" si="20"/>
        <v>26984.06844667355</v>
      </c>
      <c r="V45" s="39">
        <v>36585</v>
      </c>
      <c r="W45" s="36"/>
      <c r="X45" s="48">
        <v>720</v>
      </c>
      <c r="Y45" s="6">
        <v>0.95</v>
      </c>
      <c r="Z45" s="6">
        <v>0.42</v>
      </c>
      <c r="AA45">
        <v>60</v>
      </c>
      <c r="AB45" s="2">
        <f t="shared" si="19"/>
        <v>287.2799999999999</v>
      </c>
    </row>
    <row r="46" spans="3:23" ht="12.75">
      <c r="C46" s="3"/>
      <c r="D46" s="3"/>
      <c r="E46" s="4"/>
      <c r="H46" s="11"/>
      <c r="I46" s="11"/>
      <c r="J46" s="3"/>
      <c r="K46" s="3"/>
      <c r="L46" s="4"/>
      <c r="M46" s="4"/>
      <c r="N46" s="5"/>
      <c r="O46" s="5"/>
      <c r="P46" s="5"/>
      <c r="Q46" s="10"/>
      <c r="R46" s="4"/>
      <c r="S46" s="4"/>
      <c r="T46" s="4"/>
      <c r="U46" s="4"/>
      <c r="V46" s="4"/>
      <c r="W46" s="4"/>
    </row>
    <row r="47" spans="1:23" ht="14.25">
      <c r="A47" s="28" t="s">
        <v>40</v>
      </c>
      <c r="B47"/>
      <c r="C47" s="3"/>
      <c r="D47" s="3"/>
      <c r="E47" s="4"/>
      <c r="H47" s="11"/>
      <c r="I47" s="11"/>
      <c r="J47" s="3"/>
      <c r="K47" s="3"/>
      <c r="L47" s="4"/>
      <c r="M47" s="4"/>
      <c r="N47" s="5"/>
      <c r="O47" s="5"/>
      <c r="P47" s="5"/>
      <c r="Q47" s="10"/>
      <c r="R47" s="4"/>
      <c r="S47" s="4"/>
      <c r="T47" s="4"/>
      <c r="U47" s="4"/>
      <c r="V47" s="4"/>
      <c r="W47" s="4"/>
    </row>
  </sheetData>
  <printOptions horizontalCentered="1"/>
  <pageMargins left="0.3937007874015748" right="0.31496062992125984" top="0.2362204724409449" bottom="0.35433070866141736" header="0" footer="0"/>
  <pageSetup horizontalDpi="300" verticalDpi="300" orientation="portrait" paperSize="9" r:id="rId1"/>
  <headerFooter alignWithMargins="0">
    <oddFooter>&amp;LISSUE: 2&amp;CDATE: 12.01.01&amp;RSIGNATURE: J.E.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showGridLines="0" tabSelected="1" workbookViewId="0" topLeftCell="A1">
      <selection activeCell="A54" sqref="A54"/>
    </sheetView>
  </sheetViews>
  <sheetFormatPr defaultColWidth="9.140625" defaultRowHeight="12.75"/>
  <cols>
    <col min="1" max="1" width="7.7109375" style="9" customWidth="1"/>
    <col min="2" max="2" width="6.7109375" style="9" customWidth="1"/>
    <col min="3" max="3" width="6.7109375" style="1" customWidth="1"/>
    <col min="4" max="4" width="1.7109375" style="1" customWidth="1"/>
    <col min="5" max="5" width="6.7109375" style="1" customWidth="1"/>
    <col min="6" max="6" width="5.7109375" style="1" customWidth="1"/>
    <col min="7" max="7" width="1.7109375" style="1" customWidth="1"/>
    <col min="8" max="8" width="6.7109375" style="9" customWidth="1"/>
    <col min="9" max="9" width="5.7109375" style="9" customWidth="1"/>
    <col min="10" max="10" width="5.7109375" style="1" customWidth="1"/>
    <col min="11" max="11" width="1.7109375" style="1" customWidth="1"/>
    <col min="12" max="12" width="5.7109375" style="1" customWidth="1"/>
    <col min="13" max="13" width="1.7109375" style="1" customWidth="1"/>
    <col min="14" max="14" width="6.7109375" style="1" customWidth="1"/>
    <col min="15" max="15" width="1.7109375" style="1" customWidth="1"/>
    <col min="16" max="16" width="4.7109375" style="1" customWidth="1"/>
    <col min="17" max="17" width="4.7109375" style="9" customWidth="1"/>
    <col min="18" max="18" width="1.7109375" style="1" customWidth="1"/>
    <col min="19" max="19" width="6.7109375" style="1" customWidth="1"/>
    <col min="20" max="20" width="1.7109375" style="1" hidden="1" customWidth="1"/>
    <col min="21" max="21" width="7.7109375" style="1" hidden="1" customWidth="1"/>
    <col min="22" max="23" width="6.7109375" style="1" hidden="1" customWidth="1"/>
    <col min="24" max="24" width="6.57421875" style="1" hidden="1" customWidth="1"/>
    <col min="25" max="28" width="0" style="0" hidden="1" customWidth="1"/>
  </cols>
  <sheetData>
    <row r="1" spans="1:24" ht="18">
      <c r="A1" s="8" t="s">
        <v>0</v>
      </c>
      <c r="B1"/>
      <c r="C1"/>
      <c r="D1" s="8"/>
      <c r="E1" s="7"/>
      <c r="F1" s="7"/>
      <c r="G1" s="7"/>
      <c r="X1" s="7"/>
    </row>
    <row r="2" ht="13.5" thickBot="1">
      <c r="A2"/>
    </row>
    <row r="3" spans="1:28" s="12" customFormat="1" ht="15" customHeight="1">
      <c r="A3" s="13" t="s">
        <v>1</v>
      </c>
      <c r="B3" s="65"/>
      <c r="C3" s="14"/>
      <c r="D3" s="14"/>
      <c r="E3" s="13" t="s">
        <v>2</v>
      </c>
      <c r="F3" s="14" t="s">
        <v>3</v>
      </c>
      <c r="G3" s="14"/>
      <c r="H3" s="13" t="s">
        <v>4</v>
      </c>
      <c r="I3" s="65"/>
      <c r="J3" s="14"/>
      <c r="K3" s="14"/>
      <c r="L3" s="13" t="s">
        <v>5</v>
      </c>
      <c r="M3" s="13"/>
      <c r="N3" s="13" t="s">
        <v>6</v>
      </c>
      <c r="O3" s="13"/>
      <c r="P3" s="13" t="s">
        <v>7</v>
      </c>
      <c r="Q3" s="15"/>
      <c r="R3" s="13"/>
      <c r="S3" s="13" t="s">
        <v>8</v>
      </c>
      <c r="T3" s="13"/>
      <c r="U3" s="14" t="s">
        <v>9</v>
      </c>
      <c r="V3" s="14"/>
      <c r="W3" s="16"/>
      <c r="X3" s="17" t="s">
        <v>10</v>
      </c>
      <c r="Y3" s="12" t="s">
        <v>11</v>
      </c>
      <c r="Z3" s="12" t="s">
        <v>12</v>
      </c>
      <c r="AA3" s="12" t="s">
        <v>13</v>
      </c>
      <c r="AB3" s="12" t="s">
        <v>14</v>
      </c>
    </row>
    <row r="4" spans="1:28" s="12" customFormat="1" ht="15" customHeight="1">
      <c r="A4"/>
      <c r="B4" s="16"/>
      <c r="C4" s="17"/>
      <c r="D4" s="17"/>
      <c r="E4" s="17" t="s">
        <v>15</v>
      </c>
      <c r="F4" s="16" t="s">
        <v>16</v>
      </c>
      <c r="G4" s="17"/>
      <c r="H4" s="17" t="s">
        <v>17</v>
      </c>
      <c r="I4"/>
      <c r="J4" s="17"/>
      <c r="K4" s="17"/>
      <c r="L4" s="16" t="s">
        <v>18</v>
      </c>
      <c r="M4" s="18"/>
      <c r="N4" s="16" t="s">
        <v>19</v>
      </c>
      <c r="O4" s="16"/>
      <c r="P4" s="16" t="s">
        <v>20</v>
      </c>
      <c r="Q4" s="19"/>
      <c r="R4" s="16"/>
      <c r="S4" s="16" t="s">
        <v>21</v>
      </c>
      <c r="T4" s="16"/>
      <c r="U4" s="64" t="s">
        <v>17</v>
      </c>
      <c r="V4" s="17"/>
      <c r="W4" s="16"/>
      <c r="X4" s="16" t="s">
        <v>16</v>
      </c>
      <c r="Y4" s="12" t="s">
        <v>22</v>
      </c>
      <c r="Z4" s="12" t="s">
        <v>22</v>
      </c>
      <c r="AA4" s="12" t="s">
        <v>23</v>
      </c>
      <c r="AB4" s="12" t="s">
        <v>24</v>
      </c>
    </row>
    <row r="5" spans="1:24" ht="15" customHeight="1" thickBot="1">
      <c r="A5" s="20" t="s">
        <v>25</v>
      </c>
      <c r="B5" s="20" t="s">
        <v>26</v>
      </c>
      <c r="C5" s="21" t="s">
        <v>27</v>
      </c>
      <c r="D5" s="22"/>
      <c r="E5" s="21"/>
      <c r="F5" s="21"/>
      <c r="G5" s="22"/>
      <c r="H5" s="20" t="s">
        <v>25</v>
      </c>
      <c r="I5" s="20" t="s">
        <v>26</v>
      </c>
      <c r="J5" s="21" t="s">
        <v>27</v>
      </c>
      <c r="K5" s="22"/>
      <c r="L5" s="23" t="s">
        <v>28</v>
      </c>
      <c r="M5" s="22"/>
      <c r="N5" s="23" t="s">
        <v>29</v>
      </c>
      <c r="O5" s="24"/>
      <c r="P5" s="21" t="s">
        <v>30</v>
      </c>
      <c r="Q5" s="25" t="s">
        <v>31</v>
      </c>
      <c r="R5" s="26"/>
      <c r="S5" s="27" t="s">
        <v>32</v>
      </c>
      <c r="T5" s="26"/>
      <c r="U5" s="20" t="s">
        <v>26</v>
      </c>
      <c r="V5" s="21" t="s">
        <v>27</v>
      </c>
      <c r="W5" s="26"/>
      <c r="X5" s="22"/>
    </row>
    <row r="6" spans="1:28" ht="15" customHeight="1">
      <c r="A6" s="54">
        <f aca="true" t="shared" si="0" ref="A6:A21">B6*12</f>
        <v>90000</v>
      </c>
      <c r="B6" s="54">
        <v>7500</v>
      </c>
      <c r="C6" s="55">
        <f aca="true" t="shared" si="1" ref="C6:C21">B6*1.3558</f>
        <v>10168.5</v>
      </c>
      <c r="D6" s="31"/>
      <c r="E6" s="56" t="s">
        <v>41</v>
      </c>
      <c r="F6" s="56">
        <v>60</v>
      </c>
      <c r="G6" s="33"/>
      <c r="H6" s="41">
        <f aca="true" t="shared" si="2" ref="H6:H47">A6/L6</f>
        <v>3600</v>
      </c>
      <c r="I6" s="41">
        <f aca="true" t="shared" si="3" ref="I6:I47">B6/L6</f>
        <v>300</v>
      </c>
      <c r="J6" s="39">
        <f aca="true" t="shared" si="4" ref="J6:J47">C6/L6</f>
        <v>406.74</v>
      </c>
      <c r="K6" s="31"/>
      <c r="L6" s="56">
        <v>25</v>
      </c>
      <c r="M6" s="33"/>
      <c r="N6" s="42">
        <f aca="true" t="shared" si="5" ref="N6:N47">X6/4</f>
        <v>15</v>
      </c>
      <c r="O6" s="36"/>
      <c r="P6" s="54">
        <v>153</v>
      </c>
      <c r="Q6" s="54">
        <v>6</v>
      </c>
      <c r="R6" s="57"/>
      <c r="S6" s="55">
        <v>180</v>
      </c>
      <c r="T6" s="36"/>
      <c r="U6" s="54">
        <f>V6/1.3558</f>
        <v>44974.18498303585</v>
      </c>
      <c r="V6" s="55">
        <v>60976</v>
      </c>
      <c r="W6" s="36"/>
      <c r="X6" s="49">
        <v>60</v>
      </c>
      <c r="Y6" s="6">
        <v>1</v>
      </c>
      <c r="Z6" s="6">
        <v>0.3</v>
      </c>
      <c r="AA6">
        <v>30</v>
      </c>
      <c r="AB6" s="2">
        <f aca="true" t="shared" si="6" ref="AB6:AB20">F6/AA6*Y6*AA6*Z6</f>
        <v>18</v>
      </c>
    </row>
    <row r="7" spans="1:28" ht="15" customHeight="1">
      <c r="A7" s="54">
        <f t="shared" si="0"/>
        <v>96000</v>
      </c>
      <c r="B7" s="54">
        <v>8000</v>
      </c>
      <c r="C7" s="55">
        <f t="shared" si="1"/>
        <v>10846.4</v>
      </c>
      <c r="D7" s="31"/>
      <c r="E7" s="56" t="s">
        <v>41</v>
      </c>
      <c r="F7" s="56">
        <v>120</v>
      </c>
      <c r="G7" s="33"/>
      <c r="H7" s="41">
        <f t="shared" si="2"/>
        <v>2000</v>
      </c>
      <c r="I7" s="41">
        <f t="shared" si="3"/>
        <v>166.66666666666666</v>
      </c>
      <c r="J7" s="39">
        <f t="shared" si="4"/>
        <v>225.96666666666667</v>
      </c>
      <c r="K7" s="31"/>
      <c r="L7" s="56">
        <v>48</v>
      </c>
      <c r="M7" s="33"/>
      <c r="N7" s="42">
        <f t="shared" si="5"/>
        <v>30</v>
      </c>
      <c r="O7" s="36"/>
      <c r="P7" s="54">
        <v>153</v>
      </c>
      <c r="Q7" s="54">
        <v>6</v>
      </c>
      <c r="R7" s="57"/>
      <c r="S7" s="55">
        <v>212</v>
      </c>
      <c r="T7" s="36"/>
      <c r="U7" s="54">
        <f aca="true" t="shared" si="7" ref="U7:U22">V7/1.3558</f>
        <v>47094.704233662786</v>
      </c>
      <c r="V7" s="55">
        <v>63851</v>
      </c>
      <c r="W7" s="36"/>
      <c r="X7" s="49">
        <v>120</v>
      </c>
      <c r="Y7" s="6">
        <v>1</v>
      </c>
      <c r="Z7" s="6">
        <v>0.45</v>
      </c>
      <c r="AA7">
        <v>40</v>
      </c>
      <c r="AB7" s="2">
        <f t="shared" si="6"/>
        <v>54</v>
      </c>
    </row>
    <row r="8" spans="1:28" ht="15" customHeight="1">
      <c r="A8" s="54">
        <f t="shared" si="0"/>
        <v>96000</v>
      </c>
      <c r="B8" s="54">
        <v>8000</v>
      </c>
      <c r="C8" s="55">
        <f t="shared" si="1"/>
        <v>10846.4</v>
      </c>
      <c r="D8" s="31"/>
      <c r="E8" s="56" t="s">
        <v>41</v>
      </c>
      <c r="F8" s="56">
        <v>180</v>
      </c>
      <c r="G8" s="33"/>
      <c r="H8" s="41">
        <f t="shared" si="2"/>
        <v>1352.112676056338</v>
      </c>
      <c r="I8" s="41">
        <f t="shared" si="3"/>
        <v>112.67605633802818</v>
      </c>
      <c r="J8" s="39">
        <f t="shared" si="4"/>
        <v>152.7661971830986</v>
      </c>
      <c r="K8" s="31"/>
      <c r="L8" s="56">
        <v>71</v>
      </c>
      <c r="M8" s="33"/>
      <c r="N8" s="42">
        <f t="shared" si="5"/>
        <v>45</v>
      </c>
      <c r="O8" s="36"/>
      <c r="P8" s="54">
        <v>153</v>
      </c>
      <c r="Q8" s="54">
        <v>6</v>
      </c>
      <c r="R8" s="57"/>
      <c r="S8" s="55">
        <v>212</v>
      </c>
      <c r="T8" s="36"/>
      <c r="U8" s="54">
        <f t="shared" si="7"/>
        <v>47094.704233662786</v>
      </c>
      <c r="V8" s="55">
        <v>63851</v>
      </c>
      <c r="W8" s="36"/>
      <c r="X8" s="49">
        <v>180</v>
      </c>
      <c r="Y8" s="6">
        <v>1</v>
      </c>
      <c r="Z8" s="6">
        <v>0.33</v>
      </c>
      <c r="AA8">
        <v>70</v>
      </c>
      <c r="AB8" s="2">
        <f t="shared" si="6"/>
        <v>59.400000000000006</v>
      </c>
    </row>
    <row r="9" spans="1:28" ht="15" customHeight="1">
      <c r="A9" s="54">
        <f t="shared" si="0"/>
        <v>96000</v>
      </c>
      <c r="B9" s="54">
        <v>8000</v>
      </c>
      <c r="C9" s="55">
        <f t="shared" si="1"/>
        <v>10846.4</v>
      </c>
      <c r="D9" s="31"/>
      <c r="E9" s="56" t="s">
        <v>41</v>
      </c>
      <c r="F9" s="56">
        <v>240</v>
      </c>
      <c r="G9" s="33"/>
      <c r="H9" s="41">
        <f t="shared" si="2"/>
        <v>1010.5263157894736</v>
      </c>
      <c r="I9" s="41">
        <f t="shared" si="3"/>
        <v>84.21052631578948</v>
      </c>
      <c r="J9" s="39">
        <f t="shared" si="4"/>
        <v>114.17263157894736</v>
      </c>
      <c r="K9" s="31"/>
      <c r="L9" s="56">
        <v>95</v>
      </c>
      <c r="M9" s="33"/>
      <c r="N9" s="42">
        <f t="shared" si="5"/>
        <v>60</v>
      </c>
      <c r="O9" s="36"/>
      <c r="P9" s="54">
        <v>153</v>
      </c>
      <c r="Q9" s="54">
        <v>6</v>
      </c>
      <c r="R9" s="58"/>
      <c r="S9" s="55">
        <v>212</v>
      </c>
      <c r="T9" s="36"/>
      <c r="U9" s="54">
        <f t="shared" si="7"/>
        <v>47094.704233662786</v>
      </c>
      <c r="V9" s="55">
        <v>63851</v>
      </c>
      <c r="W9" s="36"/>
      <c r="X9" s="49">
        <v>240</v>
      </c>
      <c r="Y9" s="6">
        <v>1</v>
      </c>
      <c r="Z9" s="6">
        <v>0.45</v>
      </c>
      <c r="AA9">
        <v>40</v>
      </c>
      <c r="AB9" s="2">
        <f t="shared" si="6"/>
        <v>108</v>
      </c>
    </row>
    <row r="10" spans="1:28" ht="15" customHeight="1">
      <c r="A10" s="54">
        <f t="shared" si="0"/>
        <v>96000</v>
      </c>
      <c r="B10" s="54">
        <v>8000</v>
      </c>
      <c r="C10" s="55">
        <f t="shared" si="1"/>
        <v>10846.4</v>
      </c>
      <c r="D10" s="31"/>
      <c r="E10" s="56" t="s">
        <v>41</v>
      </c>
      <c r="F10" s="56">
        <v>360</v>
      </c>
      <c r="G10" s="33"/>
      <c r="H10" s="41">
        <f t="shared" si="2"/>
        <v>676.056338028169</v>
      </c>
      <c r="I10" s="41">
        <f t="shared" si="3"/>
        <v>56.33802816901409</v>
      </c>
      <c r="J10" s="39">
        <f t="shared" si="4"/>
        <v>76.3830985915493</v>
      </c>
      <c r="K10" s="31"/>
      <c r="L10" s="56">
        <v>142</v>
      </c>
      <c r="M10" s="33"/>
      <c r="N10" s="42">
        <f t="shared" si="5"/>
        <v>90</v>
      </c>
      <c r="O10" s="36"/>
      <c r="P10" s="54">
        <v>153</v>
      </c>
      <c r="Q10" s="54">
        <v>6</v>
      </c>
      <c r="R10" s="58"/>
      <c r="S10" s="55">
        <v>212</v>
      </c>
      <c r="T10" s="36"/>
      <c r="U10" s="54">
        <f t="shared" si="7"/>
        <v>47094.704233662786</v>
      </c>
      <c r="V10" s="55">
        <v>63851</v>
      </c>
      <c r="W10" s="36"/>
      <c r="X10" s="49">
        <v>360</v>
      </c>
      <c r="Y10" s="6">
        <v>1</v>
      </c>
      <c r="Z10" s="6">
        <v>0.33</v>
      </c>
      <c r="AA10">
        <v>70</v>
      </c>
      <c r="AB10" s="2">
        <f t="shared" si="6"/>
        <v>118.80000000000001</v>
      </c>
    </row>
    <row r="11" spans="1:28" ht="15" customHeight="1">
      <c r="A11" s="54">
        <f t="shared" si="0"/>
        <v>96000</v>
      </c>
      <c r="B11" s="54">
        <v>8000</v>
      </c>
      <c r="C11" s="55">
        <f t="shared" si="1"/>
        <v>10846.4</v>
      </c>
      <c r="D11" s="31"/>
      <c r="E11" s="56" t="s">
        <v>41</v>
      </c>
      <c r="F11" s="56">
        <v>480</v>
      </c>
      <c r="G11" s="33"/>
      <c r="H11" s="41">
        <f t="shared" si="2"/>
        <v>507.93650793650795</v>
      </c>
      <c r="I11" s="41">
        <f t="shared" si="3"/>
        <v>42.32804232804233</v>
      </c>
      <c r="J11" s="39">
        <f t="shared" si="4"/>
        <v>57.388359788359786</v>
      </c>
      <c r="K11" s="31"/>
      <c r="L11" s="56">
        <v>189</v>
      </c>
      <c r="M11" s="33"/>
      <c r="N11" s="42">
        <f t="shared" si="5"/>
        <v>118.42</v>
      </c>
      <c r="O11" s="36"/>
      <c r="P11" s="54">
        <v>153</v>
      </c>
      <c r="Q11" s="54">
        <v>6</v>
      </c>
      <c r="R11" s="58"/>
      <c r="S11" s="55">
        <v>222</v>
      </c>
      <c r="T11" s="36"/>
      <c r="U11" s="54">
        <f t="shared" si="7"/>
        <v>47094.704233662786</v>
      </c>
      <c r="V11" s="55">
        <v>63851</v>
      </c>
      <c r="W11" s="36"/>
      <c r="X11" s="49">
        <v>473.68</v>
      </c>
      <c r="Y11" s="6">
        <v>0.95</v>
      </c>
      <c r="Z11" s="6">
        <v>0.45</v>
      </c>
      <c r="AA11">
        <v>40</v>
      </c>
      <c r="AB11" s="2">
        <f t="shared" si="6"/>
        <v>205.2</v>
      </c>
    </row>
    <row r="12" spans="1:28" ht="15" customHeight="1">
      <c r="A12" s="54">
        <f t="shared" si="0"/>
        <v>96000</v>
      </c>
      <c r="B12" s="54">
        <v>8000</v>
      </c>
      <c r="C12" s="55">
        <f t="shared" si="1"/>
        <v>10846.4</v>
      </c>
      <c r="D12" s="31"/>
      <c r="E12" s="56" t="s">
        <v>41</v>
      </c>
      <c r="F12" s="56">
        <v>540</v>
      </c>
      <c r="G12" s="33"/>
      <c r="H12" s="41">
        <f t="shared" si="2"/>
        <v>448.5981308411215</v>
      </c>
      <c r="I12" s="41">
        <f t="shared" si="3"/>
        <v>37.38317757009346</v>
      </c>
      <c r="J12" s="39">
        <f t="shared" si="4"/>
        <v>50.68411214953271</v>
      </c>
      <c r="K12" s="31"/>
      <c r="L12" s="56">
        <v>214</v>
      </c>
      <c r="M12" s="33"/>
      <c r="N12" s="42">
        <f t="shared" si="5"/>
        <v>134.1175</v>
      </c>
      <c r="O12" s="36"/>
      <c r="P12" s="54">
        <v>153</v>
      </c>
      <c r="Q12" s="54">
        <v>6</v>
      </c>
      <c r="R12" s="58"/>
      <c r="S12" s="55">
        <v>222</v>
      </c>
      <c r="T12" s="36"/>
      <c r="U12" s="54">
        <f t="shared" si="7"/>
        <v>47094.704233662786</v>
      </c>
      <c r="V12" s="55">
        <v>63851</v>
      </c>
      <c r="W12" s="36"/>
      <c r="X12" s="49">
        <v>536.47</v>
      </c>
      <c r="Y12" s="6">
        <v>0.95</v>
      </c>
      <c r="Z12" s="6">
        <v>0.45</v>
      </c>
      <c r="AA12">
        <v>40</v>
      </c>
      <c r="AB12" s="2">
        <f t="shared" si="6"/>
        <v>230.85</v>
      </c>
    </row>
    <row r="13" spans="1:28" ht="15" customHeight="1" thickBot="1">
      <c r="A13" s="59">
        <f t="shared" si="0"/>
        <v>96000</v>
      </c>
      <c r="B13" s="59">
        <v>8000</v>
      </c>
      <c r="C13" s="60">
        <f t="shared" si="1"/>
        <v>10846.4</v>
      </c>
      <c r="D13" s="31"/>
      <c r="E13" s="61" t="s">
        <v>41</v>
      </c>
      <c r="F13" s="61">
        <v>720</v>
      </c>
      <c r="G13" s="33"/>
      <c r="H13" s="34">
        <f t="shared" si="2"/>
        <v>336.8421052631579</v>
      </c>
      <c r="I13" s="34">
        <f t="shared" si="3"/>
        <v>28.07017543859649</v>
      </c>
      <c r="J13" s="30">
        <f t="shared" si="4"/>
        <v>38.05754385964912</v>
      </c>
      <c r="K13" s="31"/>
      <c r="L13" s="61">
        <v>285</v>
      </c>
      <c r="M13" s="33"/>
      <c r="N13" s="52">
        <f t="shared" si="5"/>
        <v>180</v>
      </c>
      <c r="O13" s="36"/>
      <c r="P13" s="59">
        <v>153</v>
      </c>
      <c r="Q13" s="59">
        <v>6</v>
      </c>
      <c r="R13" s="57"/>
      <c r="S13" s="60">
        <v>222</v>
      </c>
      <c r="T13" s="36"/>
      <c r="U13" s="59">
        <f>V13/1.3558</f>
        <v>47094.704233662786</v>
      </c>
      <c r="V13" s="60">
        <v>63851</v>
      </c>
      <c r="W13" s="36"/>
      <c r="X13" s="50">
        <v>720</v>
      </c>
      <c r="Y13" s="6">
        <v>0.95</v>
      </c>
      <c r="Z13" s="6">
        <v>0.33</v>
      </c>
      <c r="AA13">
        <v>70</v>
      </c>
      <c r="AB13" s="2">
        <f t="shared" si="6"/>
        <v>225.72</v>
      </c>
    </row>
    <row r="14" spans="1:28" ht="15" customHeight="1">
      <c r="A14" s="54">
        <f t="shared" si="0"/>
        <v>174000</v>
      </c>
      <c r="B14" s="54">
        <v>14500</v>
      </c>
      <c r="C14" s="55">
        <f t="shared" si="1"/>
        <v>19659.1</v>
      </c>
      <c r="D14" s="31"/>
      <c r="E14" s="56" t="s">
        <v>42</v>
      </c>
      <c r="F14" s="56">
        <v>60</v>
      </c>
      <c r="G14" s="33"/>
      <c r="H14" s="41">
        <f t="shared" si="2"/>
        <v>6960</v>
      </c>
      <c r="I14" s="41">
        <f t="shared" si="3"/>
        <v>580</v>
      </c>
      <c r="J14" s="39">
        <f t="shared" si="4"/>
        <v>786.3639999999999</v>
      </c>
      <c r="K14" s="31"/>
      <c r="L14" s="56">
        <v>25</v>
      </c>
      <c r="M14" s="33"/>
      <c r="N14" s="42">
        <f t="shared" si="5"/>
        <v>15</v>
      </c>
      <c r="O14" s="36"/>
      <c r="P14" s="54">
        <v>178</v>
      </c>
      <c r="Q14" s="54">
        <v>7</v>
      </c>
      <c r="R14" s="57"/>
      <c r="S14" s="55">
        <v>220</v>
      </c>
      <c r="T14" s="36"/>
      <c r="U14" s="54">
        <f t="shared" si="7"/>
        <v>89947.63239415844</v>
      </c>
      <c r="V14" s="55">
        <v>121951</v>
      </c>
      <c r="W14" s="36"/>
      <c r="X14" s="49">
        <v>60</v>
      </c>
      <c r="Y14" s="6">
        <v>0.95</v>
      </c>
      <c r="Z14" s="6">
        <v>0.45</v>
      </c>
      <c r="AA14">
        <v>40</v>
      </c>
      <c r="AB14" s="2">
        <f t="shared" si="6"/>
        <v>25.65</v>
      </c>
    </row>
    <row r="15" spans="1:28" ht="15" customHeight="1">
      <c r="A15" s="54">
        <f t="shared" si="0"/>
        <v>174000</v>
      </c>
      <c r="B15" s="54">
        <v>14500</v>
      </c>
      <c r="C15" s="55">
        <f t="shared" si="1"/>
        <v>19659.1</v>
      </c>
      <c r="D15" s="31"/>
      <c r="E15" s="56" t="s">
        <v>42</v>
      </c>
      <c r="F15" s="56">
        <v>180</v>
      </c>
      <c r="G15" s="33"/>
      <c r="H15" s="41">
        <f t="shared" si="2"/>
        <v>2450.7042253521126</v>
      </c>
      <c r="I15" s="41">
        <f t="shared" si="3"/>
        <v>204.22535211267606</v>
      </c>
      <c r="J15" s="39">
        <f t="shared" si="4"/>
        <v>276.8887323943662</v>
      </c>
      <c r="K15" s="31"/>
      <c r="L15" s="56">
        <v>71</v>
      </c>
      <c r="M15" s="33"/>
      <c r="N15" s="42">
        <f t="shared" si="5"/>
        <v>45</v>
      </c>
      <c r="O15" s="36"/>
      <c r="P15" s="54">
        <v>178</v>
      </c>
      <c r="Q15" s="54">
        <v>7</v>
      </c>
      <c r="R15" s="57"/>
      <c r="S15" s="55">
        <v>290</v>
      </c>
      <c r="T15" s="36"/>
      <c r="U15" s="54">
        <f t="shared" si="7"/>
        <v>89947.63239415844</v>
      </c>
      <c r="V15" s="55">
        <v>121951</v>
      </c>
      <c r="W15" s="36"/>
      <c r="X15" s="49">
        <v>180</v>
      </c>
      <c r="Y15" s="6">
        <v>0.95</v>
      </c>
      <c r="Z15" s="6">
        <v>0.45</v>
      </c>
      <c r="AA15">
        <v>40</v>
      </c>
      <c r="AB15" s="2">
        <f t="shared" si="6"/>
        <v>76.94999999999999</v>
      </c>
    </row>
    <row r="16" spans="1:28" ht="15" customHeight="1">
      <c r="A16" s="54">
        <f t="shared" si="0"/>
        <v>174000</v>
      </c>
      <c r="B16" s="54">
        <v>14500</v>
      </c>
      <c r="C16" s="55">
        <f t="shared" si="1"/>
        <v>19659.1</v>
      </c>
      <c r="D16" s="31"/>
      <c r="E16" s="56" t="s">
        <v>42</v>
      </c>
      <c r="F16" s="56">
        <v>240</v>
      </c>
      <c r="G16" s="33"/>
      <c r="H16" s="41">
        <f t="shared" si="2"/>
        <v>1831.578947368421</v>
      </c>
      <c r="I16" s="41">
        <f t="shared" si="3"/>
        <v>152.6315789473684</v>
      </c>
      <c r="J16" s="39">
        <f t="shared" si="4"/>
        <v>206.93789473684208</v>
      </c>
      <c r="K16" s="31"/>
      <c r="L16" s="56">
        <v>95</v>
      </c>
      <c r="M16" s="33"/>
      <c r="N16" s="42">
        <f t="shared" si="5"/>
        <v>60</v>
      </c>
      <c r="O16" s="36"/>
      <c r="P16" s="54">
        <v>178</v>
      </c>
      <c r="Q16" s="54">
        <v>7</v>
      </c>
      <c r="R16" s="57"/>
      <c r="S16" s="55">
        <v>290</v>
      </c>
      <c r="T16" s="36"/>
      <c r="U16" s="54">
        <f t="shared" si="7"/>
        <v>89947.63239415844</v>
      </c>
      <c r="V16" s="55">
        <v>121951</v>
      </c>
      <c r="W16" s="36"/>
      <c r="X16" s="49">
        <v>240</v>
      </c>
      <c r="Y16" s="6">
        <v>0.95</v>
      </c>
      <c r="Z16" s="6">
        <v>0.33</v>
      </c>
      <c r="AA16">
        <v>70</v>
      </c>
      <c r="AB16" s="2">
        <f t="shared" si="6"/>
        <v>75.24</v>
      </c>
    </row>
    <row r="17" spans="1:28" ht="15" customHeight="1">
      <c r="A17" s="54">
        <f t="shared" si="0"/>
        <v>174000</v>
      </c>
      <c r="B17" s="54">
        <v>14500</v>
      </c>
      <c r="C17" s="55">
        <f t="shared" si="1"/>
        <v>19659.1</v>
      </c>
      <c r="D17" s="31"/>
      <c r="E17" s="56" t="s">
        <v>42</v>
      </c>
      <c r="F17" s="56">
        <v>360</v>
      </c>
      <c r="G17" s="33"/>
      <c r="H17" s="41">
        <f t="shared" si="2"/>
        <v>1225.3521126760563</v>
      </c>
      <c r="I17" s="41">
        <f t="shared" si="3"/>
        <v>102.11267605633803</v>
      </c>
      <c r="J17" s="39">
        <f t="shared" si="4"/>
        <v>138.4443661971831</v>
      </c>
      <c r="K17" s="31"/>
      <c r="L17" s="56">
        <v>142</v>
      </c>
      <c r="M17" s="33"/>
      <c r="N17" s="42">
        <f t="shared" si="5"/>
        <v>90</v>
      </c>
      <c r="O17" s="36"/>
      <c r="P17" s="54">
        <v>178</v>
      </c>
      <c r="Q17" s="54">
        <v>7</v>
      </c>
      <c r="R17" s="57"/>
      <c r="S17" s="55">
        <v>290</v>
      </c>
      <c r="T17" s="36"/>
      <c r="U17" s="54">
        <f t="shared" si="7"/>
        <v>89947.63239415844</v>
      </c>
      <c r="V17" s="55">
        <v>121951</v>
      </c>
      <c r="W17" s="36"/>
      <c r="X17" s="49">
        <v>360</v>
      </c>
      <c r="Y17" s="6">
        <v>0.95</v>
      </c>
      <c r="Z17" s="6">
        <v>0.45</v>
      </c>
      <c r="AA17">
        <v>40</v>
      </c>
      <c r="AB17" s="2">
        <f t="shared" si="6"/>
        <v>153.89999999999998</v>
      </c>
    </row>
    <row r="18" spans="1:28" ht="15" customHeight="1">
      <c r="A18" s="54">
        <f t="shared" si="0"/>
        <v>174000</v>
      </c>
      <c r="B18" s="54">
        <v>14500</v>
      </c>
      <c r="C18" s="55">
        <f t="shared" si="1"/>
        <v>19659.1</v>
      </c>
      <c r="D18" s="31"/>
      <c r="E18" s="56" t="s">
        <v>42</v>
      </c>
      <c r="F18" s="56">
        <v>540</v>
      </c>
      <c r="G18" s="33"/>
      <c r="H18" s="41">
        <f t="shared" si="2"/>
        <v>813.0841121495328</v>
      </c>
      <c r="I18" s="41">
        <f t="shared" si="3"/>
        <v>67.75700934579439</v>
      </c>
      <c r="J18" s="39">
        <f t="shared" si="4"/>
        <v>91.86495327102803</v>
      </c>
      <c r="K18" s="31"/>
      <c r="L18" s="56">
        <v>214</v>
      </c>
      <c r="M18" s="33"/>
      <c r="N18" s="42">
        <f t="shared" si="5"/>
        <v>135</v>
      </c>
      <c r="O18" s="36"/>
      <c r="P18" s="54">
        <v>178</v>
      </c>
      <c r="Q18" s="54">
        <v>7</v>
      </c>
      <c r="R18" s="57"/>
      <c r="S18" s="55">
        <v>290</v>
      </c>
      <c r="T18" s="36"/>
      <c r="U18" s="54">
        <f t="shared" si="7"/>
        <v>89947.63239415844</v>
      </c>
      <c r="V18" s="55">
        <v>121951</v>
      </c>
      <c r="W18" s="36"/>
      <c r="X18" s="49">
        <v>540</v>
      </c>
      <c r="Y18" s="6">
        <v>0.95</v>
      </c>
      <c r="Z18" s="6">
        <v>0.33</v>
      </c>
      <c r="AA18">
        <v>70</v>
      </c>
      <c r="AB18" s="2">
        <f t="shared" si="6"/>
        <v>169.29000000000002</v>
      </c>
    </row>
    <row r="19" spans="1:28" ht="15" customHeight="1">
      <c r="A19" s="54">
        <f t="shared" si="0"/>
        <v>174000</v>
      </c>
      <c r="B19" s="54">
        <v>14500</v>
      </c>
      <c r="C19" s="55">
        <f t="shared" si="1"/>
        <v>19659.1</v>
      </c>
      <c r="D19" s="31"/>
      <c r="E19" s="56" t="s">
        <v>42</v>
      </c>
      <c r="F19" s="56">
        <v>720</v>
      </c>
      <c r="G19" s="33"/>
      <c r="H19" s="41">
        <f t="shared" si="2"/>
        <v>610.5263157894736</v>
      </c>
      <c r="I19" s="41">
        <f t="shared" si="3"/>
        <v>50.87719298245614</v>
      </c>
      <c r="J19" s="39">
        <f t="shared" si="4"/>
        <v>68.97929824561403</v>
      </c>
      <c r="K19" s="31"/>
      <c r="L19" s="56">
        <v>285</v>
      </c>
      <c r="M19" s="33"/>
      <c r="N19" s="42">
        <f t="shared" si="5"/>
        <v>180</v>
      </c>
      <c r="O19" s="36"/>
      <c r="P19" s="54">
        <v>178</v>
      </c>
      <c r="Q19" s="54">
        <v>7</v>
      </c>
      <c r="R19" s="57"/>
      <c r="S19" s="55">
        <v>290</v>
      </c>
      <c r="T19" s="36"/>
      <c r="U19" s="54">
        <f t="shared" si="7"/>
        <v>89947.63239415844</v>
      </c>
      <c r="V19" s="55">
        <v>121951</v>
      </c>
      <c r="W19" s="36"/>
      <c r="X19" s="49">
        <v>720</v>
      </c>
      <c r="Y19" s="6">
        <v>0.95</v>
      </c>
      <c r="Z19" s="6">
        <v>0.33</v>
      </c>
      <c r="AA19">
        <v>70</v>
      </c>
      <c r="AB19" s="2">
        <f t="shared" si="6"/>
        <v>225.72</v>
      </c>
    </row>
    <row r="20" spans="1:28" ht="15" customHeight="1">
      <c r="A20" s="54">
        <f t="shared" si="0"/>
        <v>186000</v>
      </c>
      <c r="B20" s="54">
        <v>15500</v>
      </c>
      <c r="C20" s="55">
        <f t="shared" si="1"/>
        <v>21014.899999999998</v>
      </c>
      <c r="D20" s="31"/>
      <c r="E20" s="56" t="s">
        <v>42</v>
      </c>
      <c r="F20" s="56">
        <v>960</v>
      </c>
      <c r="G20" s="33"/>
      <c r="H20" s="41">
        <f t="shared" si="2"/>
        <v>489.4736842105263</v>
      </c>
      <c r="I20" s="41">
        <f t="shared" si="3"/>
        <v>40.78947368421053</v>
      </c>
      <c r="J20" s="39">
        <f t="shared" si="4"/>
        <v>55.30236842105263</v>
      </c>
      <c r="K20" s="31"/>
      <c r="L20" s="56">
        <v>380</v>
      </c>
      <c r="M20" s="33"/>
      <c r="N20" s="42">
        <f t="shared" si="5"/>
        <v>240</v>
      </c>
      <c r="O20" s="36"/>
      <c r="P20" s="54">
        <v>178</v>
      </c>
      <c r="Q20" s="54">
        <v>7</v>
      </c>
      <c r="R20" s="58"/>
      <c r="S20" s="55">
        <v>290</v>
      </c>
      <c r="T20" s="36"/>
      <c r="U20" s="54">
        <f t="shared" si="7"/>
        <v>89947.63239415844</v>
      </c>
      <c r="V20" s="55">
        <v>121951</v>
      </c>
      <c r="W20" s="36"/>
      <c r="X20" s="49">
        <v>960</v>
      </c>
      <c r="Y20" s="6">
        <v>0.95</v>
      </c>
      <c r="Z20" s="6">
        <v>0.33</v>
      </c>
      <c r="AA20">
        <v>70</v>
      </c>
      <c r="AB20" s="2">
        <f t="shared" si="6"/>
        <v>300.96</v>
      </c>
    </row>
    <row r="21" spans="1:24" ht="15" customHeight="1">
      <c r="A21" s="54">
        <f t="shared" si="0"/>
        <v>186000</v>
      </c>
      <c r="B21" s="54">
        <v>15500</v>
      </c>
      <c r="C21" s="55">
        <f t="shared" si="1"/>
        <v>21014.899999999998</v>
      </c>
      <c r="D21" s="31"/>
      <c r="E21" s="56" t="s">
        <v>42</v>
      </c>
      <c r="F21" s="56">
        <v>1080</v>
      </c>
      <c r="G21" s="33"/>
      <c r="H21" s="41">
        <f t="shared" si="2"/>
        <v>434.57943925233644</v>
      </c>
      <c r="I21" s="41">
        <f t="shared" si="3"/>
        <v>36.21495327102804</v>
      </c>
      <c r="J21" s="39">
        <f t="shared" si="4"/>
        <v>49.100233644859806</v>
      </c>
      <c r="K21" s="31"/>
      <c r="L21" s="56">
        <v>428</v>
      </c>
      <c r="M21" s="33"/>
      <c r="N21" s="42">
        <f t="shared" si="5"/>
        <v>270</v>
      </c>
      <c r="O21" s="36"/>
      <c r="P21" s="54">
        <v>178</v>
      </c>
      <c r="Q21" s="54">
        <v>7</v>
      </c>
      <c r="R21" s="57"/>
      <c r="S21" s="55">
        <v>290</v>
      </c>
      <c r="T21" s="36"/>
      <c r="U21" s="54">
        <f t="shared" si="7"/>
        <v>89947.63239415844</v>
      </c>
      <c r="V21" s="55">
        <v>121951</v>
      </c>
      <c r="W21" s="36"/>
      <c r="X21" s="49">
        <v>1080</v>
      </c>
    </row>
    <row r="22" spans="1:24" ht="15" customHeight="1">
      <c r="A22" s="54">
        <f aca="true" t="shared" si="8" ref="A22:A37">B22*12</f>
        <v>186000</v>
      </c>
      <c r="B22" s="54">
        <v>15500</v>
      </c>
      <c r="C22" s="55">
        <f aca="true" t="shared" si="9" ref="C22:C37">B22*1.3558</f>
        <v>21014.899999999998</v>
      </c>
      <c r="D22" s="31"/>
      <c r="E22" s="56" t="s">
        <v>42</v>
      </c>
      <c r="F22" s="56">
        <v>1440</v>
      </c>
      <c r="G22" s="33"/>
      <c r="H22" s="41">
        <f t="shared" si="2"/>
        <v>326.3157894736842</v>
      </c>
      <c r="I22" s="41">
        <f t="shared" si="3"/>
        <v>27.19298245614035</v>
      </c>
      <c r="J22" s="39">
        <f t="shared" si="4"/>
        <v>36.86824561403508</v>
      </c>
      <c r="K22" s="31"/>
      <c r="L22" s="56">
        <v>570</v>
      </c>
      <c r="M22" s="33"/>
      <c r="N22" s="42">
        <f t="shared" si="5"/>
        <v>360</v>
      </c>
      <c r="O22" s="36"/>
      <c r="P22" s="54">
        <v>178</v>
      </c>
      <c r="Q22" s="54">
        <v>7</v>
      </c>
      <c r="R22" s="57"/>
      <c r="S22" s="55">
        <v>290</v>
      </c>
      <c r="T22" s="36"/>
      <c r="U22" s="54">
        <f t="shared" si="7"/>
        <v>89947.63239415844</v>
      </c>
      <c r="V22" s="55">
        <v>121951</v>
      </c>
      <c r="W22" s="36"/>
      <c r="X22" s="49">
        <v>1440</v>
      </c>
    </row>
    <row r="23" spans="1:24" ht="15" customHeight="1">
      <c r="A23" s="54">
        <f t="shared" si="8"/>
        <v>186000</v>
      </c>
      <c r="B23" s="54">
        <v>15500</v>
      </c>
      <c r="C23" s="55">
        <f t="shared" si="9"/>
        <v>21014.899999999998</v>
      </c>
      <c r="D23" s="31"/>
      <c r="E23" s="56" t="s">
        <v>42</v>
      </c>
      <c r="F23" s="56">
        <v>2160</v>
      </c>
      <c r="G23" s="33"/>
      <c r="H23" s="41">
        <f t="shared" si="2"/>
        <v>217.5438596491228</v>
      </c>
      <c r="I23" s="41">
        <f t="shared" si="3"/>
        <v>18.128654970760234</v>
      </c>
      <c r="J23" s="39">
        <f t="shared" si="4"/>
        <v>24.578830409356723</v>
      </c>
      <c r="K23" s="31"/>
      <c r="L23" s="56">
        <v>855</v>
      </c>
      <c r="M23" s="33"/>
      <c r="N23" s="42">
        <f t="shared" si="5"/>
        <v>540</v>
      </c>
      <c r="O23" s="36"/>
      <c r="P23" s="54">
        <v>178</v>
      </c>
      <c r="Q23" s="54">
        <v>7</v>
      </c>
      <c r="R23" s="57"/>
      <c r="S23" s="55">
        <v>290</v>
      </c>
      <c r="T23" s="36"/>
      <c r="U23" s="54">
        <f aca="true" t="shared" si="10" ref="U23:U38">V23/1.3558</f>
        <v>89947.63239415844</v>
      </c>
      <c r="V23" s="55">
        <v>121951</v>
      </c>
      <c r="W23" s="36"/>
      <c r="X23" s="49">
        <v>2160</v>
      </c>
    </row>
    <row r="24" spans="1:24" ht="15" customHeight="1">
      <c r="A24" s="54">
        <f t="shared" si="8"/>
        <v>186000</v>
      </c>
      <c r="B24" s="54">
        <v>15500</v>
      </c>
      <c r="C24" s="55">
        <f t="shared" si="9"/>
        <v>21014.899999999998</v>
      </c>
      <c r="D24" s="31"/>
      <c r="E24" s="56" t="s">
        <v>42</v>
      </c>
      <c r="F24" s="56">
        <v>2347</v>
      </c>
      <c r="G24" s="33"/>
      <c r="H24" s="41">
        <f t="shared" si="2"/>
        <v>212.57142857142858</v>
      </c>
      <c r="I24" s="41">
        <f t="shared" si="3"/>
        <v>17.714285714285715</v>
      </c>
      <c r="J24" s="39">
        <f t="shared" si="4"/>
        <v>24.01702857142857</v>
      </c>
      <c r="K24" s="31"/>
      <c r="L24" s="56">
        <v>875</v>
      </c>
      <c r="M24" s="33"/>
      <c r="N24" s="42">
        <f t="shared" si="5"/>
        <v>586.765</v>
      </c>
      <c r="O24" s="36"/>
      <c r="P24" s="54">
        <v>178</v>
      </c>
      <c r="Q24" s="54">
        <v>7</v>
      </c>
      <c r="R24" s="57"/>
      <c r="S24" s="55">
        <v>290</v>
      </c>
      <c r="T24" s="36"/>
      <c r="U24" s="54">
        <f t="shared" si="10"/>
        <v>89947.63239415844</v>
      </c>
      <c r="V24" s="55">
        <v>121951</v>
      </c>
      <c r="W24" s="36"/>
      <c r="X24" s="49">
        <v>2347.06</v>
      </c>
    </row>
    <row r="25" spans="1:24" ht="15" customHeight="1">
      <c r="A25" s="54">
        <f t="shared" si="8"/>
        <v>186000</v>
      </c>
      <c r="B25" s="54">
        <v>15500</v>
      </c>
      <c r="C25" s="55">
        <f t="shared" si="9"/>
        <v>21014.899999999998</v>
      </c>
      <c r="D25" s="31"/>
      <c r="E25" s="56" t="s">
        <v>42</v>
      </c>
      <c r="F25" s="56">
        <v>2520</v>
      </c>
      <c r="G25" s="33"/>
      <c r="H25" s="41">
        <f t="shared" si="2"/>
        <v>206.66666666666666</v>
      </c>
      <c r="I25" s="41">
        <f t="shared" si="3"/>
        <v>17.22222222222222</v>
      </c>
      <c r="J25" s="39">
        <f t="shared" si="4"/>
        <v>23.349888888888888</v>
      </c>
      <c r="K25" s="31"/>
      <c r="L25" s="56">
        <v>900</v>
      </c>
      <c r="M25" s="33"/>
      <c r="N25" s="42">
        <f t="shared" si="5"/>
        <v>630</v>
      </c>
      <c r="O25" s="36"/>
      <c r="P25" s="54">
        <v>178</v>
      </c>
      <c r="Q25" s="54">
        <v>7</v>
      </c>
      <c r="R25" s="57"/>
      <c r="S25" s="55">
        <v>290</v>
      </c>
      <c r="T25" s="36"/>
      <c r="U25" s="54">
        <f t="shared" si="10"/>
        <v>89947.63239415844</v>
      </c>
      <c r="V25" s="55">
        <v>121951</v>
      </c>
      <c r="W25" s="36"/>
      <c r="X25" s="49">
        <v>2520</v>
      </c>
    </row>
    <row r="26" spans="1:24" ht="15" customHeight="1" thickBot="1">
      <c r="A26" s="59">
        <f t="shared" si="8"/>
        <v>186000</v>
      </c>
      <c r="B26" s="59">
        <v>15500</v>
      </c>
      <c r="C26" s="60">
        <f t="shared" si="9"/>
        <v>21014.899999999998</v>
      </c>
      <c r="D26" s="31"/>
      <c r="E26" s="61" t="s">
        <v>42</v>
      </c>
      <c r="F26" s="61">
        <v>2940</v>
      </c>
      <c r="G26" s="33"/>
      <c r="H26" s="34">
        <f t="shared" si="2"/>
        <v>169.0909090909091</v>
      </c>
      <c r="I26" s="34">
        <f t="shared" si="3"/>
        <v>14.090909090909092</v>
      </c>
      <c r="J26" s="30">
        <f t="shared" si="4"/>
        <v>19.104454545454544</v>
      </c>
      <c r="K26" s="31"/>
      <c r="L26" s="61">
        <v>1100</v>
      </c>
      <c r="M26" s="33"/>
      <c r="N26" s="35">
        <f t="shared" si="5"/>
        <v>735</v>
      </c>
      <c r="O26" s="36"/>
      <c r="P26" s="59">
        <v>178</v>
      </c>
      <c r="Q26" s="59">
        <v>7</v>
      </c>
      <c r="R26" s="57"/>
      <c r="S26" s="60">
        <v>290</v>
      </c>
      <c r="T26" s="36"/>
      <c r="U26" s="59">
        <f t="shared" si="10"/>
        <v>89947.63239415844</v>
      </c>
      <c r="V26" s="60">
        <v>121951</v>
      </c>
      <c r="W26" s="36"/>
      <c r="X26" s="50">
        <v>2940</v>
      </c>
    </row>
    <row r="27" spans="1:24" ht="15" customHeight="1">
      <c r="A27" s="54">
        <f t="shared" si="8"/>
        <v>231000</v>
      </c>
      <c r="B27" s="54">
        <v>19250</v>
      </c>
      <c r="C27" s="55">
        <f t="shared" si="9"/>
        <v>26099.149999999998</v>
      </c>
      <c r="D27" s="31"/>
      <c r="E27" s="56" t="s">
        <v>43</v>
      </c>
      <c r="F27" s="56">
        <v>60</v>
      </c>
      <c r="G27" s="33"/>
      <c r="H27" s="41">
        <f t="shared" si="2"/>
        <v>9240</v>
      </c>
      <c r="I27" s="41">
        <f t="shared" si="3"/>
        <v>770</v>
      </c>
      <c r="J27" s="39">
        <f t="shared" si="4"/>
        <v>1043.966</v>
      </c>
      <c r="K27" s="31"/>
      <c r="L27" s="56">
        <v>25</v>
      </c>
      <c r="M27" s="33"/>
      <c r="N27" s="42">
        <f t="shared" si="5"/>
        <v>15</v>
      </c>
      <c r="O27" s="36"/>
      <c r="P27" s="54">
        <v>203</v>
      </c>
      <c r="Q27" s="54">
        <v>8</v>
      </c>
      <c r="R27" s="57"/>
      <c r="S27" s="56">
        <v>330</v>
      </c>
      <c r="T27" s="36"/>
      <c r="U27" s="54">
        <f t="shared" si="10"/>
        <v>115436.64257265085</v>
      </c>
      <c r="V27" s="55">
        <v>156509</v>
      </c>
      <c r="W27" s="36"/>
      <c r="X27" s="49">
        <v>60</v>
      </c>
    </row>
    <row r="28" spans="1:24" ht="15" customHeight="1">
      <c r="A28" s="54">
        <f t="shared" si="8"/>
        <v>231000</v>
      </c>
      <c r="B28" s="54">
        <v>19250</v>
      </c>
      <c r="C28" s="55">
        <f t="shared" si="9"/>
        <v>26099.149999999998</v>
      </c>
      <c r="D28" s="31"/>
      <c r="E28" s="56" t="s">
        <v>43</v>
      </c>
      <c r="F28" s="56">
        <v>180</v>
      </c>
      <c r="G28" s="33"/>
      <c r="H28" s="41">
        <f t="shared" si="2"/>
        <v>3253.521126760563</v>
      </c>
      <c r="I28" s="41">
        <f t="shared" si="3"/>
        <v>271.1267605633803</v>
      </c>
      <c r="J28" s="39">
        <f t="shared" si="4"/>
        <v>367.59366197183095</v>
      </c>
      <c r="K28" s="31"/>
      <c r="L28" s="56">
        <v>71</v>
      </c>
      <c r="M28" s="33"/>
      <c r="N28" s="42">
        <f t="shared" si="5"/>
        <v>45</v>
      </c>
      <c r="O28" s="36"/>
      <c r="P28" s="54">
        <v>203</v>
      </c>
      <c r="Q28" s="54">
        <v>8</v>
      </c>
      <c r="R28" s="57"/>
      <c r="S28" s="56">
        <v>408</v>
      </c>
      <c r="T28" s="36"/>
      <c r="U28" s="54">
        <f t="shared" si="10"/>
        <v>115436.64257265085</v>
      </c>
      <c r="V28" s="55">
        <v>156509</v>
      </c>
      <c r="W28" s="36"/>
      <c r="X28" s="49">
        <v>180</v>
      </c>
    </row>
    <row r="29" spans="1:24" ht="15" customHeight="1">
      <c r="A29" s="54">
        <f t="shared" si="8"/>
        <v>231000</v>
      </c>
      <c r="B29" s="54">
        <v>19250</v>
      </c>
      <c r="C29" s="55">
        <f t="shared" si="9"/>
        <v>26099.149999999998</v>
      </c>
      <c r="D29" s="31"/>
      <c r="E29" s="56" t="s">
        <v>43</v>
      </c>
      <c r="F29" s="56">
        <v>240</v>
      </c>
      <c r="G29" s="33"/>
      <c r="H29" s="41">
        <f t="shared" si="2"/>
        <v>2431.5789473684213</v>
      </c>
      <c r="I29" s="41">
        <f t="shared" si="3"/>
        <v>202.6315789473684</v>
      </c>
      <c r="J29" s="39">
        <f t="shared" si="4"/>
        <v>274.7278947368421</v>
      </c>
      <c r="K29" s="31"/>
      <c r="L29" s="56">
        <v>95</v>
      </c>
      <c r="M29" s="33"/>
      <c r="N29" s="42">
        <f t="shared" si="5"/>
        <v>60</v>
      </c>
      <c r="O29" s="36"/>
      <c r="P29" s="54">
        <v>203</v>
      </c>
      <c r="Q29" s="54">
        <v>8</v>
      </c>
      <c r="R29" s="57"/>
      <c r="S29" s="56">
        <v>408</v>
      </c>
      <c r="T29" s="36"/>
      <c r="U29" s="54">
        <f t="shared" si="10"/>
        <v>115436.64257265085</v>
      </c>
      <c r="V29" s="55">
        <v>156509</v>
      </c>
      <c r="W29" s="36"/>
      <c r="X29" s="49">
        <v>240</v>
      </c>
    </row>
    <row r="30" spans="1:24" ht="15" customHeight="1">
      <c r="A30" s="54">
        <f t="shared" si="8"/>
        <v>231000</v>
      </c>
      <c r="B30" s="54">
        <v>19250</v>
      </c>
      <c r="C30" s="55">
        <f t="shared" si="9"/>
        <v>26099.149999999998</v>
      </c>
      <c r="D30" s="31"/>
      <c r="E30" s="56" t="s">
        <v>43</v>
      </c>
      <c r="F30" s="56">
        <v>360</v>
      </c>
      <c r="G30" s="33"/>
      <c r="H30" s="41">
        <f t="shared" si="2"/>
        <v>1626.7605633802816</v>
      </c>
      <c r="I30" s="41">
        <f t="shared" si="3"/>
        <v>135.56338028169014</v>
      </c>
      <c r="J30" s="39">
        <f t="shared" si="4"/>
        <v>183.79683098591548</v>
      </c>
      <c r="K30" s="31"/>
      <c r="L30" s="56">
        <v>142</v>
      </c>
      <c r="M30" s="33"/>
      <c r="N30" s="42">
        <f t="shared" si="5"/>
        <v>90</v>
      </c>
      <c r="O30" s="36"/>
      <c r="P30" s="54">
        <v>203</v>
      </c>
      <c r="Q30" s="54">
        <v>8</v>
      </c>
      <c r="R30" s="57"/>
      <c r="S30" s="56">
        <v>408</v>
      </c>
      <c r="T30" s="36"/>
      <c r="U30" s="54">
        <f t="shared" si="10"/>
        <v>115436.64257265085</v>
      </c>
      <c r="V30" s="55">
        <v>156509</v>
      </c>
      <c r="W30" s="36"/>
      <c r="X30" s="49">
        <v>360</v>
      </c>
    </row>
    <row r="31" spans="1:24" ht="15" customHeight="1">
      <c r="A31" s="54">
        <f t="shared" si="8"/>
        <v>231000</v>
      </c>
      <c r="B31" s="54">
        <v>19250</v>
      </c>
      <c r="C31" s="55">
        <f t="shared" si="9"/>
        <v>26099.149999999998</v>
      </c>
      <c r="D31" s="31"/>
      <c r="E31" s="56" t="s">
        <v>43</v>
      </c>
      <c r="F31" s="56">
        <v>540</v>
      </c>
      <c r="G31" s="33"/>
      <c r="H31" s="41">
        <f t="shared" si="2"/>
        <v>1079.4392523364486</v>
      </c>
      <c r="I31" s="41">
        <f t="shared" si="3"/>
        <v>89.95327102803738</v>
      </c>
      <c r="J31" s="39">
        <f t="shared" si="4"/>
        <v>121.95864485981308</v>
      </c>
      <c r="K31" s="31"/>
      <c r="L31" s="56">
        <v>214</v>
      </c>
      <c r="M31" s="33"/>
      <c r="N31" s="42">
        <f t="shared" si="5"/>
        <v>135</v>
      </c>
      <c r="O31" s="36"/>
      <c r="P31" s="54">
        <v>203</v>
      </c>
      <c r="Q31" s="54">
        <v>8</v>
      </c>
      <c r="R31" s="57"/>
      <c r="S31" s="56">
        <v>408</v>
      </c>
      <c r="T31" s="36"/>
      <c r="U31" s="54">
        <f t="shared" si="10"/>
        <v>115436.64257265085</v>
      </c>
      <c r="V31" s="55">
        <v>156509</v>
      </c>
      <c r="W31" s="36"/>
      <c r="X31" s="49">
        <v>540</v>
      </c>
    </row>
    <row r="32" spans="1:24" ht="15" customHeight="1">
      <c r="A32" s="54">
        <f t="shared" si="8"/>
        <v>231000</v>
      </c>
      <c r="B32" s="54">
        <v>19250</v>
      </c>
      <c r="C32" s="55">
        <f t="shared" si="9"/>
        <v>26099.149999999998</v>
      </c>
      <c r="D32" s="31"/>
      <c r="E32" s="56" t="s">
        <v>43</v>
      </c>
      <c r="F32" s="56">
        <v>720</v>
      </c>
      <c r="G32" s="33"/>
      <c r="H32" s="41">
        <f t="shared" si="2"/>
        <v>810.5263157894736</v>
      </c>
      <c r="I32" s="41">
        <f t="shared" si="3"/>
        <v>67.54385964912281</v>
      </c>
      <c r="J32" s="39">
        <f t="shared" si="4"/>
        <v>91.5759649122807</v>
      </c>
      <c r="K32" s="31"/>
      <c r="L32" s="56">
        <v>285</v>
      </c>
      <c r="M32" s="33"/>
      <c r="N32" s="42">
        <f t="shared" si="5"/>
        <v>180</v>
      </c>
      <c r="O32" s="36"/>
      <c r="P32" s="54">
        <v>203</v>
      </c>
      <c r="Q32" s="54">
        <v>8</v>
      </c>
      <c r="R32" s="57"/>
      <c r="S32" s="56">
        <v>408</v>
      </c>
      <c r="T32" s="36"/>
      <c r="U32" s="54">
        <f t="shared" si="10"/>
        <v>115436.64257265085</v>
      </c>
      <c r="V32" s="55">
        <v>156509</v>
      </c>
      <c r="W32" s="36"/>
      <c r="X32" s="49">
        <v>720</v>
      </c>
    </row>
    <row r="33" spans="1:24" ht="15" customHeight="1">
      <c r="A33" s="54">
        <f t="shared" si="8"/>
        <v>240000</v>
      </c>
      <c r="B33" s="54">
        <v>20000</v>
      </c>
      <c r="C33" s="55">
        <f t="shared" si="9"/>
        <v>27115.999999999996</v>
      </c>
      <c r="D33" s="31"/>
      <c r="E33" s="56" t="s">
        <v>43</v>
      </c>
      <c r="F33" s="56">
        <v>960</v>
      </c>
      <c r="G33" s="33"/>
      <c r="H33" s="41">
        <f t="shared" si="2"/>
        <v>631.578947368421</v>
      </c>
      <c r="I33" s="41">
        <f t="shared" si="3"/>
        <v>52.63157894736842</v>
      </c>
      <c r="J33" s="39">
        <f t="shared" si="4"/>
        <v>71.3578947368421</v>
      </c>
      <c r="K33" s="31"/>
      <c r="L33" s="56">
        <v>380</v>
      </c>
      <c r="M33" s="33"/>
      <c r="N33" s="42">
        <f t="shared" si="5"/>
        <v>240</v>
      </c>
      <c r="O33" s="36"/>
      <c r="P33" s="54">
        <v>203</v>
      </c>
      <c r="Q33" s="54">
        <v>8</v>
      </c>
      <c r="R33" s="58"/>
      <c r="S33" s="56">
        <v>408</v>
      </c>
      <c r="T33" s="36"/>
      <c r="U33" s="54">
        <f t="shared" si="10"/>
        <v>119941.73181885235</v>
      </c>
      <c r="V33" s="55">
        <v>162617</v>
      </c>
      <c r="W33" s="36"/>
      <c r="X33" s="49">
        <v>960</v>
      </c>
    </row>
    <row r="34" spans="1:24" ht="15" customHeight="1">
      <c r="A34" s="54">
        <f t="shared" si="8"/>
        <v>240000</v>
      </c>
      <c r="B34" s="54">
        <v>20000</v>
      </c>
      <c r="C34" s="55">
        <f t="shared" si="9"/>
        <v>27115.999999999996</v>
      </c>
      <c r="D34" s="31"/>
      <c r="E34" s="56" t="s">
        <v>43</v>
      </c>
      <c r="F34" s="56">
        <v>1080</v>
      </c>
      <c r="G34" s="33"/>
      <c r="H34" s="41">
        <f t="shared" si="2"/>
        <v>560.7476635514018</v>
      </c>
      <c r="I34" s="41">
        <f t="shared" si="3"/>
        <v>46.728971962616825</v>
      </c>
      <c r="J34" s="39">
        <f t="shared" si="4"/>
        <v>63.35514018691588</v>
      </c>
      <c r="K34" s="31"/>
      <c r="L34" s="56">
        <v>428</v>
      </c>
      <c r="M34" s="33"/>
      <c r="N34" s="42">
        <f t="shared" si="5"/>
        <v>270</v>
      </c>
      <c r="O34" s="36"/>
      <c r="P34" s="54">
        <v>203</v>
      </c>
      <c r="Q34" s="54">
        <v>8</v>
      </c>
      <c r="R34" s="57"/>
      <c r="S34" s="56">
        <v>408</v>
      </c>
      <c r="T34" s="36"/>
      <c r="U34" s="54">
        <f t="shared" si="10"/>
        <v>119941.73181885235</v>
      </c>
      <c r="V34" s="55">
        <v>162617</v>
      </c>
      <c r="W34" s="36"/>
      <c r="X34" s="49">
        <v>1080</v>
      </c>
    </row>
    <row r="35" spans="1:24" ht="15" customHeight="1">
      <c r="A35" s="54">
        <f t="shared" si="8"/>
        <v>240000</v>
      </c>
      <c r="B35" s="54">
        <v>20000</v>
      </c>
      <c r="C35" s="55">
        <f t="shared" si="9"/>
        <v>27115.999999999996</v>
      </c>
      <c r="D35" s="31"/>
      <c r="E35" s="56" t="s">
        <v>43</v>
      </c>
      <c r="F35" s="56">
        <v>1440</v>
      </c>
      <c r="G35" s="33"/>
      <c r="H35" s="41">
        <f t="shared" si="2"/>
        <v>421.05263157894734</v>
      </c>
      <c r="I35" s="41">
        <f t="shared" si="3"/>
        <v>35.08771929824562</v>
      </c>
      <c r="J35" s="39">
        <f t="shared" si="4"/>
        <v>47.571929824561394</v>
      </c>
      <c r="K35" s="31"/>
      <c r="L35" s="56">
        <v>570</v>
      </c>
      <c r="M35" s="33"/>
      <c r="N35" s="42">
        <f t="shared" si="5"/>
        <v>360</v>
      </c>
      <c r="O35" s="36"/>
      <c r="P35" s="54">
        <v>203</v>
      </c>
      <c r="Q35" s="54">
        <v>8</v>
      </c>
      <c r="R35" s="57"/>
      <c r="S35" s="56">
        <v>408</v>
      </c>
      <c r="T35" s="36"/>
      <c r="U35" s="54">
        <f t="shared" si="10"/>
        <v>119941.73181885235</v>
      </c>
      <c r="V35" s="55">
        <v>162617</v>
      </c>
      <c r="W35" s="36"/>
      <c r="X35" s="49">
        <v>1440</v>
      </c>
    </row>
    <row r="36" spans="1:24" ht="15" customHeight="1">
      <c r="A36" s="54">
        <f t="shared" si="8"/>
        <v>240000</v>
      </c>
      <c r="B36" s="54">
        <v>20000</v>
      </c>
      <c r="C36" s="55">
        <f t="shared" si="9"/>
        <v>27115.999999999996</v>
      </c>
      <c r="D36" s="31"/>
      <c r="E36" s="56" t="s">
        <v>43</v>
      </c>
      <c r="F36" s="56">
        <v>2160</v>
      </c>
      <c r="G36" s="33"/>
      <c r="H36" s="41">
        <f t="shared" si="2"/>
        <v>280.70175438596493</v>
      </c>
      <c r="I36" s="41">
        <f t="shared" si="3"/>
        <v>23.391812865497077</v>
      </c>
      <c r="J36" s="39">
        <f t="shared" si="4"/>
        <v>31.714619883040932</v>
      </c>
      <c r="K36" s="31"/>
      <c r="L36" s="56">
        <v>855</v>
      </c>
      <c r="M36" s="33"/>
      <c r="N36" s="42">
        <f t="shared" si="5"/>
        <v>540</v>
      </c>
      <c r="O36" s="36"/>
      <c r="P36" s="54">
        <v>203</v>
      </c>
      <c r="Q36" s="54">
        <v>8</v>
      </c>
      <c r="R36" s="57"/>
      <c r="S36" s="56">
        <v>408</v>
      </c>
      <c r="T36" s="36"/>
      <c r="U36" s="54">
        <f t="shared" si="10"/>
        <v>119941.73181885235</v>
      </c>
      <c r="V36" s="55">
        <v>162617</v>
      </c>
      <c r="W36" s="36"/>
      <c r="X36" s="49">
        <v>2160</v>
      </c>
    </row>
    <row r="37" spans="1:24" ht="15" customHeight="1">
      <c r="A37" s="54">
        <f t="shared" si="8"/>
        <v>240000</v>
      </c>
      <c r="B37" s="54">
        <v>20000</v>
      </c>
      <c r="C37" s="55">
        <f t="shared" si="9"/>
        <v>27115.999999999996</v>
      </c>
      <c r="D37" s="31"/>
      <c r="E37" s="56" t="s">
        <v>43</v>
      </c>
      <c r="F37" s="56">
        <v>2347</v>
      </c>
      <c r="G37" s="33"/>
      <c r="H37" s="41">
        <f t="shared" si="2"/>
        <v>274.2857142857143</v>
      </c>
      <c r="I37" s="41">
        <f t="shared" si="3"/>
        <v>22.857142857142858</v>
      </c>
      <c r="J37" s="39">
        <f t="shared" si="4"/>
        <v>30.98971428571428</v>
      </c>
      <c r="K37" s="31"/>
      <c r="L37" s="56">
        <v>875</v>
      </c>
      <c r="M37" s="33"/>
      <c r="N37" s="42">
        <f t="shared" si="5"/>
        <v>586.765</v>
      </c>
      <c r="O37" s="36"/>
      <c r="P37" s="54">
        <v>203</v>
      </c>
      <c r="Q37" s="54">
        <v>8</v>
      </c>
      <c r="R37" s="57"/>
      <c r="S37" s="56">
        <v>408</v>
      </c>
      <c r="T37" s="36"/>
      <c r="U37" s="54">
        <f t="shared" si="10"/>
        <v>119941.73181885235</v>
      </c>
      <c r="V37" s="55">
        <v>162617</v>
      </c>
      <c r="W37" s="36"/>
      <c r="X37" s="49">
        <v>2347.06</v>
      </c>
    </row>
    <row r="38" spans="1:24" ht="15" customHeight="1">
      <c r="A38" s="54">
        <f aca="true" t="shared" si="11" ref="A38:A52">B38*12</f>
        <v>240000</v>
      </c>
      <c r="B38" s="54">
        <v>20000</v>
      </c>
      <c r="C38" s="55">
        <f aca="true" t="shared" si="12" ref="C38:C52">B38*1.3558</f>
        <v>27115.999999999996</v>
      </c>
      <c r="D38" s="31"/>
      <c r="E38" s="56" t="s">
        <v>43</v>
      </c>
      <c r="F38" s="56">
        <v>2520</v>
      </c>
      <c r="G38" s="33"/>
      <c r="H38" s="41">
        <f t="shared" si="2"/>
        <v>266.6666666666667</v>
      </c>
      <c r="I38" s="41">
        <f t="shared" si="3"/>
        <v>22.22222222222222</v>
      </c>
      <c r="J38" s="39">
        <f t="shared" si="4"/>
        <v>30.128888888888884</v>
      </c>
      <c r="K38" s="31"/>
      <c r="L38" s="56">
        <v>900</v>
      </c>
      <c r="M38" s="33"/>
      <c r="N38" s="42">
        <f t="shared" si="5"/>
        <v>630</v>
      </c>
      <c r="O38" s="36"/>
      <c r="P38" s="54">
        <v>203</v>
      </c>
      <c r="Q38" s="54">
        <v>8</v>
      </c>
      <c r="R38" s="57"/>
      <c r="S38" s="56">
        <v>408</v>
      </c>
      <c r="T38" s="36"/>
      <c r="U38" s="54">
        <f t="shared" si="10"/>
        <v>119941.73181885235</v>
      </c>
      <c r="V38" s="55">
        <v>162617</v>
      </c>
      <c r="W38" s="36"/>
      <c r="X38" s="49">
        <v>2520</v>
      </c>
    </row>
    <row r="39" spans="1:28" ht="15" customHeight="1" thickBot="1">
      <c r="A39" s="59">
        <f t="shared" si="11"/>
        <v>240000</v>
      </c>
      <c r="B39" s="59">
        <v>20000</v>
      </c>
      <c r="C39" s="60">
        <f t="shared" si="12"/>
        <v>27115.999999999996</v>
      </c>
      <c r="D39" s="31"/>
      <c r="E39" s="61" t="s">
        <v>43</v>
      </c>
      <c r="F39" s="61">
        <v>2940</v>
      </c>
      <c r="G39" s="33"/>
      <c r="H39" s="34">
        <f t="shared" si="2"/>
        <v>218.1818181818182</v>
      </c>
      <c r="I39" s="34">
        <f t="shared" si="3"/>
        <v>18.181818181818183</v>
      </c>
      <c r="J39" s="30">
        <f t="shared" si="4"/>
        <v>24.65090909090909</v>
      </c>
      <c r="K39" s="31"/>
      <c r="L39" s="61">
        <v>1100</v>
      </c>
      <c r="M39" s="33"/>
      <c r="N39" s="35">
        <f t="shared" si="5"/>
        <v>735</v>
      </c>
      <c r="O39" s="36"/>
      <c r="P39" s="59">
        <v>203</v>
      </c>
      <c r="Q39" s="59">
        <v>8</v>
      </c>
      <c r="R39" s="57"/>
      <c r="S39" s="61">
        <v>408</v>
      </c>
      <c r="T39" s="36"/>
      <c r="U39" s="59">
        <f aca="true" t="shared" si="13" ref="U39:U52">V39/1.3558</f>
        <v>119941.73181885235</v>
      </c>
      <c r="V39" s="60">
        <v>162617</v>
      </c>
      <c r="W39" s="36"/>
      <c r="X39" s="50">
        <v>2940</v>
      </c>
      <c r="Y39" s="6">
        <v>1</v>
      </c>
      <c r="Z39" s="6">
        <v>0.42</v>
      </c>
      <c r="AA39">
        <v>60</v>
      </c>
      <c r="AB39" s="2">
        <f aca="true" t="shared" si="14" ref="AB39:AB46">F39/AA39*Y39*AA39*Z39</f>
        <v>1234.8</v>
      </c>
    </row>
    <row r="40" spans="1:28" ht="15" customHeight="1">
      <c r="A40" s="54">
        <f t="shared" si="11"/>
        <v>360000</v>
      </c>
      <c r="B40" s="54">
        <v>30000</v>
      </c>
      <c r="C40" s="55">
        <f t="shared" si="12"/>
        <v>40674</v>
      </c>
      <c r="D40" s="31"/>
      <c r="E40" s="56" t="s">
        <v>44</v>
      </c>
      <c r="F40" s="56">
        <v>60</v>
      </c>
      <c r="G40" s="33"/>
      <c r="H40" s="41">
        <f t="shared" si="2"/>
        <v>14400</v>
      </c>
      <c r="I40" s="41">
        <f t="shared" si="3"/>
        <v>1200</v>
      </c>
      <c r="J40" s="39">
        <f t="shared" si="4"/>
        <v>1626.96</v>
      </c>
      <c r="K40" s="31"/>
      <c r="L40" s="56">
        <v>25</v>
      </c>
      <c r="M40" s="33"/>
      <c r="N40" s="42">
        <f t="shared" si="5"/>
        <v>15</v>
      </c>
      <c r="O40" s="36"/>
      <c r="P40" s="54">
        <v>203</v>
      </c>
      <c r="Q40" s="54">
        <v>8</v>
      </c>
      <c r="R40" s="57"/>
      <c r="S40" s="56">
        <v>410</v>
      </c>
      <c r="T40" s="36"/>
      <c r="U40" s="54">
        <f t="shared" si="13"/>
        <v>134921.8173771943</v>
      </c>
      <c r="V40" s="55">
        <v>182927</v>
      </c>
      <c r="W40" s="36"/>
      <c r="X40" s="49">
        <v>60</v>
      </c>
      <c r="Y40" s="6">
        <v>0.95</v>
      </c>
      <c r="Z40" s="6">
        <v>0.42</v>
      </c>
      <c r="AA40">
        <v>60</v>
      </c>
      <c r="AB40" s="2">
        <f t="shared" si="14"/>
        <v>23.939999999999998</v>
      </c>
    </row>
    <row r="41" spans="1:28" ht="15" customHeight="1">
      <c r="A41" s="54">
        <f t="shared" si="11"/>
        <v>360000</v>
      </c>
      <c r="B41" s="54">
        <v>30000</v>
      </c>
      <c r="C41" s="55">
        <f t="shared" si="12"/>
        <v>40674</v>
      </c>
      <c r="D41" s="31"/>
      <c r="E41" s="56" t="s">
        <v>44</v>
      </c>
      <c r="F41" s="56">
        <v>180</v>
      </c>
      <c r="G41" s="33"/>
      <c r="H41" s="41">
        <f t="shared" si="2"/>
        <v>5070.422535211268</v>
      </c>
      <c r="I41" s="41">
        <f t="shared" si="3"/>
        <v>422.53521126760563</v>
      </c>
      <c r="J41" s="39">
        <f t="shared" si="4"/>
        <v>572.8732394366198</v>
      </c>
      <c r="K41" s="31"/>
      <c r="L41" s="56">
        <v>71</v>
      </c>
      <c r="M41" s="33"/>
      <c r="N41" s="42">
        <f t="shared" si="5"/>
        <v>45</v>
      </c>
      <c r="O41" s="36"/>
      <c r="P41" s="54">
        <v>203</v>
      </c>
      <c r="Q41" s="54">
        <v>8</v>
      </c>
      <c r="R41" s="57"/>
      <c r="S41" s="56">
        <v>481</v>
      </c>
      <c r="T41" s="36"/>
      <c r="U41" s="54">
        <f t="shared" si="13"/>
        <v>134921.8173771943</v>
      </c>
      <c r="V41" s="55">
        <v>182927</v>
      </c>
      <c r="W41" s="36"/>
      <c r="X41" s="49">
        <v>180</v>
      </c>
      <c r="Y41" s="6">
        <v>0.95</v>
      </c>
      <c r="Z41" s="6">
        <v>0.42</v>
      </c>
      <c r="AA41">
        <v>60</v>
      </c>
      <c r="AB41" s="2">
        <f t="shared" si="14"/>
        <v>71.81999999999998</v>
      </c>
    </row>
    <row r="42" spans="1:28" ht="15" customHeight="1">
      <c r="A42" s="54">
        <f t="shared" si="11"/>
        <v>360000</v>
      </c>
      <c r="B42" s="54">
        <v>30000</v>
      </c>
      <c r="C42" s="55">
        <f t="shared" si="12"/>
        <v>40674</v>
      </c>
      <c r="D42" s="31"/>
      <c r="E42" s="56" t="s">
        <v>44</v>
      </c>
      <c r="F42" s="56">
        <v>240</v>
      </c>
      <c r="G42" s="33"/>
      <c r="H42" s="41">
        <f t="shared" si="2"/>
        <v>3789.4736842105262</v>
      </c>
      <c r="I42" s="41">
        <f t="shared" si="3"/>
        <v>315.7894736842105</v>
      </c>
      <c r="J42" s="39">
        <f t="shared" si="4"/>
        <v>428.14736842105265</v>
      </c>
      <c r="K42" s="31"/>
      <c r="L42" s="56">
        <v>95</v>
      </c>
      <c r="M42" s="33"/>
      <c r="N42" s="42">
        <f t="shared" si="5"/>
        <v>60</v>
      </c>
      <c r="O42" s="36"/>
      <c r="P42" s="54">
        <v>203</v>
      </c>
      <c r="Q42" s="54">
        <v>8</v>
      </c>
      <c r="R42" s="57"/>
      <c r="S42" s="56">
        <v>481</v>
      </c>
      <c r="T42" s="36"/>
      <c r="U42" s="54">
        <f t="shared" si="13"/>
        <v>134921.8173771943</v>
      </c>
      <c r="V42" s="55">
        <v>182927</v>
      </c>
      <c r="W42" s="36"/>
      <c r="X42" s="49">
        <v>240</v>
      </c>
      <c r="Y42" s="6">
        <v>0.95</v>
      </c>
      <c r="Z42" s="6">
        <v>0.42</v>
      </c>
      <c r="AA42">
        <v>60</v>
      </c>
      <c r="AB42" s="2">
        <f t="shared" si="14"/>
        <v>95.75999999999999</v>
      </c>
    </row>
    <row r="43" spans="1:28" ht="15" customHeight="1">
      <c r="A43" s="54">
        <f t="shared" si="11"/>
        <v>360000</v>
      </c>
      <c r="B43" s="54">
        <v>30000</v>
      </c>
      <c r="C43" s="55">
        <f t="shared" si="12"/>
        <v>40674</v>
      </c>
      <c r="D43" s="31"/>
      <c r="E43" s="56" t="s">
        <v>44</v>
      </c>
      <c r="F43" s="56">
        <v>360</v>
      </c>
      <c r="G43" s="33"/>
      <c r="H43" s="41">
        <f t="shared" si="2"/>
        <v>2535.211267605634</v>
      </c>
      <c r="I43" s="41">
        <f t="shared" si="3"/>
        <v>211.26760563380282</v>
      </c>
      <c r="J43" s="39">
        <f t="shared" si="4"/>
        <v>286.4366197183099</v>
      </c>
      <c r="K43" s="31"/>
      <c r="L43" s="56">
        <v>142</v>
      </c>
      <c r="M43" s="33"/>
      <c r="N43" s="42">
        <f t="shared" si="5"/>
        <v>90</v>
      </c>
      <c r="O43" s="36"/>
      <c r="P43" s="54">
        <v>203</v>
      </c>
      <c r="Q43" s="54">
        <v>8</v>
      </c>
      <c r="R43" s="57"/>
      <c r="S43" s="56">
        <v>481</v>
      </c>
      <c r="T43" s="36"/>
      <c r="U43" s="54">
        <f t="shared" si="13"/>
        <v>134921.8173771943</v>
      </c>
      <c r="V43" s="55">
        <v>182927</v>
      </c>
      <c r="W43" s="36"/>
      <c r="X43" s="49">
        <v>360</v>
      </c>
      <c r="Y43" s="6">
        <v>0.95</v>
      </c>
      <c r="Z43" s="6">
        <v>0.42</v>
      </c>
      <c r="AA43">
        <v>60</v>
      </c>
      <c r="AB43" s="2">
        <f t="shared" si="14"/>
        <v>143.63999999999996</v>
      </c>
    </row>
    <row r="44" spans="1:28" ht="15" customHeight="1">
      <c r="A44" s="54">
        <f t="shared" si="11"/>
        <v>390000</v>
      </c>
      <c r="B44" s="54">
        <v>32500</v>
      </c>
      <c r="C44" s="55">
        <f t="shared" si="12"/>
        <v>44063.5</v>
      </c>
      <c r="D44" s="31"/>
      <c r="E44" s="56" t="s">
        <v>44</v>
      </c>
      <c r="F44" s="56">
        <v>540</v>
      </c>
      <c r="G44" s="33"/>
      <c r="H44" s="41">
        <f t="shared" si="2"/>
        <v>1822.4299065420562</v>
      </c>
      <c r="I44" s="41">
        <f t="shared" si="3"/>
        <v>151.86915887850466</v>
      </c>
      <c r="J44" s="39">
        <f t="shared" si="4"/>
        <v>205.90420560747663</v>
      </c>
      <c r="K44" s="31"/>
      <c r="L44" s="56">
        <v>214</v>
      </c>
      <c r="M44" s="33"/>
      <c r="N44" s="42">
        <f t="shared" si="5"/>
        <v>135</v>
      </c>
      <c r="O44" s="36"/>
      <c r="P44" s="54">
        <v>203</v>
      </c>
      <c r="Q44" s="54">
        <v>8</v>
      </c>
      <c r="R44" s="57"/>
      <c r="S44" s="56">
        <v>481</v>
      </c>
      <c r="T44" s="36"/>
      <c r="U44" s="54">
        <f t="shared" si="13"/>
        <v>134921.8173771943</v>
      </c>
      <c r="V44" s="55">
        <v>182927</v>
      </c>
      <c r="W44" s="36"/>
      <c r="X44" s="49">
        <v>540</v>
      </c>
      <c r="Y44" s="6">
        <v>0.95</v>
      </c>
      <c r="Z44" s="6">
        <v>0.42</v>
      </c>
      <c r="AA44">
        <v>60</v>
      </c>
      <c r="AB44" s="2">
        <f t="shared" si="14"/>
        <v>215.45999999999995</v>
      </c>
    </row>
    <row r="45" spans="1:28" ht="15" customHeight="1">
      <c r="A45" s="54">
        <f t="shared" si="11"/>
        <v>390000</v>
      </c>
      <c r="B45" s="54">
        <v>32500</v>
      </c>
      <c r="C45" s="55">
        <f t="shared" si="12"/>
        <v>44063.5</v>
      </c>
      <c r="D45" s="31"/>
      <c r="E45" s="56" t="s">
        <v>44</v>
      </c>
      <c r="F45" s="56">
        <v>720</v>
      </c>
      <c r="G45" s="33"/>
      <c r="H45" s="41">
        <f t="shared" si="2"/>
        <v>1368.421052631579</v>
      </c>
      <c r="I45" s="41">
        <f t="shared" si="3"/>
        <v>114.03508771929825</v>
      </c>
      <c r="J45" s="39">
        <f t="shared" si="4"/>
        <v>154.60877192982457</v>
      </c>
      <c r="K45" s="31"/>
      <c r="L45" s="56">
        <v>285</v>
      </c>
      <c r="M45" s="33"/>
      <c r="N45" s="42">
        <f t="shared" si="5"/>
        <v>180</v>
      </c>
      <c r="O45" s="36"/>
      <c r="P45" s="54">
        <v>203</v>
      </c>
      <c r="Q45" s="54">
        <v>8</v>
      </c>
      <c r="R45" s="57"/>
      <c r="S45" s="56">
        <v>481</v>
      </c>
      <c r="T45" s="36"/>
      <c r="U45" s="54">
        <f t="shared" si="13"/>
        <v>134921.8173771943</v>
      </c>
      <c r="V45" s="55">
        <v>182927</v>
      </c>
      <c r="W45" s="36"/>
      <c r="X45" s="49">
        <v>720</v>
      </c>
      <c r="Y45" s="6">
        <v>0.95</v>
      </c>
      <c r="Z45" s="6">
        <v>0.42</v>
      </c>
      <c r="AA45">
        <v>60</v>
      </c>
      <c r="AB45" s="2">
        <f t="shared" si="14"/>
        <v>287.2799999999999</v>
      </c>
    </row>
    <row r="46" spans="1:28" ht="15" customHeight="1">
      <c r="A46" s="54">
        <f t="shared" si="11"/>
        <v>390000</v>
      </c>
      <c r="B46" s="54">
        <v>32500</v>
      </c>
      <c r="C46" s="55">
        <f t="shared" si="12"/>
        <v>44063.5</v>
      </c>
      <c r="D46" s="31"/>
      <c r="E46" s="56" t="s">
        <v>44</v>
      </c>
      <c r="F46" s="56">
        <v>960</v>
      </c>
      <c r="G46" s="33"/>
      <c r="H46" s="41">
        <f t="shared" si="2"/>
        <v>1026.3157894736842</v>
      </c>
      <c r="I46" s="41">
        <f t="shared" si="3"/>
        <v>85.52631578947368</v>
      </c>
      <c r="J46" s="39">
        <f t="shared" si="4"/>
        <v>115.95657894736843</v>
      </c>
      <c r="K46" s="31"/>
      <c r="L46" s="56">
        <v>380</v>
      </c>
      <c r="M46" s="33"/>
      <c r="N46" s="42">
        <f t="shared" si="5"/>
        <v>240</v>
      </c>
      <c r="O46" s="36"/>
      <c r="P46" s="54">
        <v>203</v>
      </c>
      <c r="Q46" s="54">
        <v>8</v>
      </c>
      <c r="R46" s="58"/>
      <c r="S46" s="56">
        <v>481</v>
      </c>
      <c r="T46" s="36"/>
      <c r="U46" s="54">
        <f t="shared" si="13"/>
        <v>134921.8173771943</v>
      </c>
      <c r="V46" s="55">
        <v>182927</v>
      </c>
      <c r="W46" s="36"/>
      <c r="X46" s="49">
        <v>960</v>
      </c>
      <c r="Y46" s="6">
        <v>0.95</v>
      </c>
      <c r="Z46" s="6">
        <v>0.42</v>
      </c>
      <c r="AA46">
        <v>60</v>
      </c>
      <c r="AB46" s="2">
        <f t="shared" si="14"/>
        <v>383.03999999999996</v>
      </c>
    </row>
    <row r="47" spans="1:24" ht="12.75">
      <c r="A47" s="54">
        <f t="shared" si="11"/>
        <v>390000</v>
      </c>
      <c r="B47" s="54">
        <v>32500</v>
      </c>
      <c r="C47" s="55">
        <f t="shared" si="12"/>
        <v>44063.5</v>
      </c>
      <c r="D47" s="62"/>
      <c r="E47" s="56" t="s">
        <v>44</v>
      </c>
      <c r="F47" s="56">
        <v>1080</v>
      </c>
      <c r="G47" s="63"/>
      <c r="H47" s="41">
        <f t="shared" si="2"/>
        <v>911.2149532710281</v>
      </c>
      <c r="I47" s="41">
        <f t="shared" si="3"/>
        <v>75.93457943925233</v>
      </c>
      <c r="J47" s="39">
        <f t="shared" si="4"/>
        <v>102.95210280373831</v>
      </c>
      <c r="K47" s="62"/>
      <c r="L47" s="56">
        <v>428</v>
      </c>
      <c r="M47" s="33"/>
      <c r="N47" s="42">
        <f t="shared" si="5"/>
        <v>270</v>
      </c>
      <c r="O47" s="36"/>
      <c r="P47" s="54">
        <v>203</v>
      </c>
      <c r="Q47" s="54">
        <v>8</v>
      </c>
      <c r="R47" s="57"/>
      <c r="S47" s="56">
        <v>481</v>
      </c>
      <c r="T47" s="4"/>
      <c r="U47" s="54">
        <f t="shared" si="13"/>
        <v>134921.8173771943</v>
      </c>
      <c r="V47" s="55">
        <v>182927</v>
      </c>
      <c r="W47" s="4"/>
      <c r="X47" s="49">
        <v>1080</v>
      </c>
    </row>
    <row r="48" spans="1:24" ht="12.75">
      <c r="A48" s="54">
        <f t="shared" si="11"/>
        <v>414000</v>
      </c>
      <c r="B48" s="54">
        <v>34500</v>
      </c>
      <c r="C48" s="55">
        <f t="shared" si="12"/>
        <v>46775.1</v>
      </c>
      <c r="D48" s="62"/>
      <c r="E48" s="56" t="s">
        <v>44</v>
      </c>
      <c r="F48" s="56">
        <v>1440</v>
      </c>
      <c r="G48" s="63"/>
      <c r="H48" s="41">
        <f>A48/L48</f>
        <v>726.3157894736842</v>
      </c>
      <c r="I48" s="41">
        <f>B48/L48</f>
        <v>60.526315789473685</v>
      </c>
      <c r="J48" s="39">
        <f>C48/L48</f>
        <v>82.06157894736842</v>
      </c>
      <c r="K48" s="62"/>
      <c r="L48" s="56">
        <v>570</v>
      </c>
      <c r="M48" s="33"/>
      <c r="N48" s="42">
        <f>X48/4</f>
        <v>360</v>
      </c>
      <c r="O48" s="36"/>
      <c r="P48" s="54">
        <v>203</v>
      </c>
      <c r="Q48" s="54">
        <v>8</v>
      </c>
      <c r="R48" s="57"/>
      <c r="S48" s="56">
        <v>481</v>
      </c>
      <c r="T48" s="4"/>
      <c r="U48" s="54">
        <f t="shared" si="13"/>
        <v>137920.04720460245</v>
      </c>
      <c r="V48" s="55">
        <v>186992</v>
      </c>
      <c r="W48" s="4"/>
      <c r="X48" s="49">
        <v>1440</v>
      </c>
    </row>
    <row r="49" spans="1:24" ht="12.75">
      <c r="A49" s="54">
        <f t="shared" si="11"/>
        <v>414000</v>
      </c>
      <c r="B49" s="54">
        <v>34500</v>
      </c>
      <c r="C49" s="55">
        <f t="shared" si="12"/>
        <v>46775.1</v>
      </c>
      <c r="D49" s="62"/>
      <c r="E49" s="56" t="s">
        <v>44</v>
      </c>
      <c r="F49" s="56">
        <v>2160</v>
      </c>
      <c r="G49" s="63"/>
      <c r="H49" s="41">
        <f>A49/L49</f>
        <v>484.2105263157895</v>
      </c>
      <c r="I49" s="41">
        <f>B49/L49</f>
        <v>40.35087719298246</v>
      </c>
      <c r="J49" s="39">
        <f>C49/L49</f>
        <v>54.707719298245614</v>
      </c>
      <c r="K49" s="62"/>
      <c r="L49" s="56">
        <v>855</v>
      </c>
      <c r="M49" s="33"/>
      <c r="N49" s="42">
        <f>X49/4</f>
        <v>540</v>
      </c>
      <c r="O49" s="36"/>
      <c r="P49" s="54">
        <v>203</v>
      </c>
      <c r="Q49" s="54">
        <v>8</v>
      </c>
      <c r="R49" s="57"/>
      <c r="S49" s="56">
        <v>481</v>
      </c>
      <c r="T49" s="4"/>
      <c r="U49" s="54">
        <f t="shared" si="13"/>
        <v>137920.04720460245</v>
      </c>
      <c r="V49" s="55">
        <v>186992</v>
      </c>
      <c r="W49" s="4"/>
      <c r="X49" s="49">
        <v>2160</v>
      </c>
    </row>
    <row r="50" spans="1:24" ht="12.75">
      <c r="A50" s="54">
        <f t="shared" si="11"/>
        <v>414000</v>
      </c>
      <c r="B50" s="54">
        <v>34500</v>
      </c>
      <c r="C50" s="55">
        <f t="shared" si="12"/>
        <v>46775.1</v>
      </c>
      <c r="D50" s="62"/>
      <c r="E50" s="56" t="s">
        <v>44</v>
      </c>
      <c r="F50" s="56">
        <v>2347</v>
      </c>
      <c r="G50" s="63"/>
      <c r="H50" s="41">
        <f>A50/L50</f>
        <v>473.14285714285717</v>
      </c>
      <c r="I50" s="41">
        <f>B50/L50</f>
        <v>39.42857142857143</v>
      </c>
      <c r="J50" s="39">
        <f>C50/L50</f>
        <v>53.45725714285714</v>
      </c>
      <c r="K50" s="62"/>
      <c r="L50" s="56">
        <v>875</v>
      </c>
      <c r="M50" s="33"/>
      <c r="N50" s="42">
        <f>X50/4</f>
        <v>586.765</v>
      </c>
      <c r="O50" s="36"/>
      <c r="P50" s="54">
        <v>203</v>
      </c>
      <c r="Q50" s="54">
        <v>8</v>
      </c>
      <c r="R50" s="57"/>
      <c r="S50" s="56">
        <v>481</v>
      </c>
      <c r="T50" s="4"/>
      <c r="U50" s="54">
        <f t="shared" si="13"/>
        <v>137920.04720460245</v>
      </c>
      <c r="V50" s="55">
        <v>186992</v>
      </c>
      <c r="W50" s="4"/>
      <c r="X50" s="49">
        <v>2347.06</v>
      </c>
    </row>
    <row r="51" spans="1:24" ht="12.75">
      <c r="A51" s="54">
        <f t="shared" si="11"/>
        <v>414000</v>
      </c>
      <c r="B51" s="54">
        <v>34500</v>
      </c>
      <c r="C51" s="55">
        <f t="shared" si="12"/>
        <v>46775.1</v>
      </c>
      <c r="D51" s="62"/>
      <c r="E51" s="56" t="s">
        <v>44</v>
      </c>
      <c r="F51" s="56">
        <v>2520</v>
      </c>
      <c r="G51" s="63"/>
      <c r="H51" s="41">
        <f>A51/L51</f>
        <v>460</v>
      </c>
      <c r="I51" s="41">
        <f>B51/L51</f>
        <v>38.333333333333336</v>
      </c>
      <c r="J51" s="39">
        <f>C51/L51</f>
        <v>51.97233333333333</v>
      </c>
      <c r="K51" s="62"/>
      <c r="L51" s="56">
        <v>900</v>
      </c>
      <c r="M51" s="33"/>
      <c r="N51" s="42">
        <f>X51/4</f>
        <v>630</v>
      </c>
      <c r="O51" s="36"/>
      <c r="P51" s="54">
        <v>203</v>
      </c>
      <c r="Q51" s="54">
        <v>8</v>
      </c>
      <c r="R51" s="57"/>
      <c r="S51" s="56">
        <v>481</v>
      </c>
      <c r="T51" s="4"/>
      <c r="U51" s="54">
        <f t="shared" si="13"/>
        <v>137920.04720460245</v>
      </c>
      <c r="V51" s="55">
        <v>186992</v>
      </c>
      <c r="W51" s="4"/>
      <c r="X51" s="49">
        <v>2520</v>
      </c>
    </row>
    <row r="52" spans="1:24" ht="13.5" thickBot="1">
      <c r="A52" s="54">
        <f t="shared" si="11"/>
        <v>414000</v>
      </c>
      <c r="B52" s="54">
        <v>34500</v>
      </c>
      <c r="C52" s="55">
        <f t="shared" si="12"/>
        <v>46775.1</v>
      </c>
      <c r="D52" s="62"/>
      <c r="E52" s="56" t="s">
        <v>44</v>
      </c>
      <c r="F52" s="56">
        <v>2940</v>
      </c>
      <c r="G52" s="63"/>
      <c r="H52" s="41">
        <f>A52/L52</f>
        <v>376.3636363636364</v>
      </c>
      <c r="I52" s="41">
        <f>B52/L52</f>
        <v>31.363636363636363</v>
      </c>
      <c r="J52" s="39">
        <f>C52/L52</f>
        <v>42.52281818181818</v>
      </c>
      <c r="K52" s="62"/>
      <c r="L52" s="56">
        <v>1100</v>
      </c>
      <c r="M52" s="33"/>
      <c r="N52" s="42">
        <f>X52/4</f>
        <v>735</v>
      </c>
      <c r="O52" s="36"/>
      <c r="P52" s="54">
        <v>203</v>
      </c>
      <c r="Q52" s="54">
        <v>8</v>
      </c>
      <c r="R52" s="57"/>
      <c r="S52" s="56">
        <v>481</v>
      </c>
      <c r="T52" s="4"/>
      <c r="U52" s="54">
        <f t="shared" si="13"/>
        <v>137920.04720460245</v>
      </c>
      <c r="V52" s="55">
        <v>186992</v>
      </c>
      <c r="W52" s="4"/>
      <c r="X52" s="51">
        <v>2940</v>
      </c>
    </row>
    <row r="54" spans="1:2" ht="14.25">
      <c r="A54" s="28" t="s">
        <v>40</v>
      </c>
      <c r="B54"/>
    </row>
  </sheetData>
  <printOptions horizontalCentered="1"/>
  <pageMargins left="0.3937007874015748" right="0.31496062992125984" top="0.2362204724409449" bottom="0.35433070866141736" header="0" footer="0"/>
  <pageSetup fitToHeight="1" fitToWidth="1" horizontalDpi="300" verticalDpi="300" orientation="portrait" paperSize="9" scale="97" r:id="rId1"/>
  <headerFooter alignWithMargins="0">
    <oddFooter>&amp;LISSUE: 2&amp;CDATE: 12.01.01&amp;RSIGNATURE: J.E.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EXEECO</dc:creator>
  <cp:keywords/>
  <dc:description/>
  <cp:lastModifiedBy>John Elwell</cp:lastModifiedBy>
  <cp:lastPrinted>2001-01-12T11:23:26Z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